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asHumpal" reservationPassword="0"/>
  <workbookPr/>
  <bookViews>
    <workbookView xWindow="240" yWindow="120" windowWidth="14940" windowHeight="9225" activeTab="0"/>
  </bookViews>
  <sheets>
    <sheet name="Rekapitulace" sheetId="1" r:id="rId1"/>
    <sheet name="201" sheetId="2" r:id="rId2"/>
  </sheets>
  <definedNames/>
  <calcPr/>
  <webPublishing/>
</workbook>
</file>

<file path=xl/sharedStrings.xml><?xml version="1.0" encoding="utf-8"?>
<sst xmlns="http://schemas.openxmlformats.org/spreadsheetml/2006/main" count="1226" uniqueCount="510">
  <si>
    <t>Firma: Firma</t>
  </si>
  <si>
    <t>Rekapitulace ceny</t>
  </si>
  <si>
    <t>Stavba: 19-01-004 - Varnsdorf, most ev.č.VDF-114M ul.Národní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</si>
  <si>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</si>
  <si>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</si>
  <si>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</si>
  <si>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</si>
  <si>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</si>
  <si>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</si>
  <si>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</si>
  <si>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</si>
  <si>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</si>
  <si>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</si>
  <si>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</si>
  <si>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</si>
  <si>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19-01-004</t>
  </si>
  <si>
    <t>Varnsdorf, most ev.č.VDF-114M ul.Národní</t>
  </si>
  <si>
    <t>O</t>
  </si>
  <si>
    <t>Rozpočet:</t>
  </si>
  <si>
    <t>0,00</t>
  </si>
  <si>
    <t>15,00</t>
  </si>
  <si>
    <t>21,00</t>
  </si>
  <si>
    <t>3</t>
  </si>
  <si>
    <t>2</t>
  </si>
  <si>
    <t>201</t>
  </si>
  <si>
    <t>Most přes Mandavu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</si>
  <si>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</si>
  <si>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</si>
  <si>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</si>
  <si>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</si>
  <si>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</si>
  <si>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</si>
  <si>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</si>
  <si>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</si>
  <si>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</si>
  <si>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</si>
  <si>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</si>
  <si>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</si>
  <si>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</si>
  <si>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</si>
  <si>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</si>
  <si>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</si>
  <si>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</si>
  <si>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</si>
  <si>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</si>
  <si>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</si>
  <si>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014111</t>
  </si>
  <si>
    <t/>
  </si>
  <si>
    <t>POPLATKY ZA SKLÁDKU TYP S-IO (INERTNÍ ODPAD)</t>
  </si>
  <si>
    <t>M3</t>
  </si>
  <si>
    <t>PP</t>
  </si>
  <si>
    <t>odpad charakteru zeminy bez kontaminace</t>
  </si>
  <si>
    <t>VV</t>
  </si>
  <si>
    <t>podklad ze ŠD na mostě i předpolí 28.0*8.5*0.3=71,400 [A] 
zásyp klenby 9.0*4.5*1.7*2=137,700 [B] 
kamenné čelní zdi klenby 1.7*4.5*0.2*4=6,120 [C] 
Celkem: A+B+C=215,220 [D]</t>
  </si>
  <si>
    <t>TS</t>
  </si>
  <si>
    <t>zahrnuje veškeré poplatky provozovateli skládky související s uložením odpadu na skládce.</t>
  </si>
  <si>
    <t>014121</t>
  </si>
  <si>
    <t>POPLATKY ZA SKLÁDKU TYP S-OO (OSTATNÍ ODPAD)</t>
  </si>
  <si>
    <t>odpad s příměsí cementu</t>
  </si>
  <si>
    <t>podklad z cemcementové stabilizace na mostě a předpolí 29.0*8.5*0.15=36,975 [A] 
podklad vozovky z betonu nad klenbou 26.0*8.5*0.15=33,150 [C] 
podklad vozovky z betonu pod chodníky 26.0*(2.0+3.0)*0.25=32,500 [B] 
nosníky KA67 (0.77-0.41)*18.5*(4+2)=39,960 [D] 
betonová výplň konců nosníků v dutině 0.6*0.8*0.4*(4+2)*2=2,304 [E] 
vyrovnávací beton na nosnících 18.5*(4.5+2.5)*0.2=25,900 [F] 
beton úložných prahů pod nosníky (4.5+2.5)*0.5*1.0*2=7,000 [G] 
beton říms na nosnících 18.5*0.5*0.3*2=5,550 [H] 
Celkem: A+C+B+D+E+F+G+H=183,339 [I]</t>
  </si>
  <si>
    <t>014131</t>
  </si>
  <si>
    <t>POPLATKY ZA SKLÁDKU TYP S-NO (NEBEZPEČNÝ ODPAD)</t>
  </si>
  <si>
    <t>odpad s příměsí živice</t>
  </si>
  <si>
    <t>podklad z OK na mostě i předpolí 27.0*8.5*0.1=22,950 [A] 
živičný obrus z LA chodníků na mostě 19.5*1.8*2*0.04=2,808 [C] 
živičný obrus z LA chodníku na vtoku levobřežního předpolí 7.5*3.0*0.04=0,900 [B] 
obrusná vrstva na mostě a obou předpolí 46.0*8.5*0.06=23,460 [G] 
obrusná vrstva na výtoku pravobřežního předpolí 5.0*6.0*0.06=1,800 [H] 
obrusná vrstva na vtoku pravobřežního předpolí 5.0*6.0*0.06=1,800 [I] 
obrusná vrstva na výtoku levobřežního předpolí 20.0*9.0*0.06=10,800 [D] 
obrusná vrstva na vtoku levobřežního předpolí 2.0*7.0*0.06=0,840 [E] 
podkladní vrtsva živice na mostě a obou předpolí 30.0*8.5*0.09=22,950 [F] 
Celkem: A+C+B+G+H+I+D+E+F=88,308 [J]</t>
  </si>
  <si>
    <t>02720</t>
  </si>
  <si>
    <t>POMOC PRÁCE ZŘÍZ NEBO ZAJIŠŤ REGULACI A OCHRANU DOPRAVY</t>
  </si>
  <si>
    <t>KPL</t>
  </si>
  <si>
    <t>dopravní značení dle DIO</t>
  </si>
  <si>
    <t>osazení dopravního značení, řízení dopravy kyvadlově semaforem, přesun značení i zábran dle postupu výstavby</t>
  </si>
  <si>
    <t>zahrnuje veškeré náklady spojené s objednatelem požadovanými zařízeními</t>
  </si>
  <si>
    <t>02730</t>
  </si>
  <si>
    <t>POMOC PRÁCE ZŘÍZ NEBO ZAJIŠŤ OCHRANU INŽENÝRSKÝCH SÍTÍ</t>
  </si>
  <si>
    <t>podepření resp. vyvěšení sítí a ochrana proti poškození při demolici mostu</t>
  </si>
  <si>
    <t>včetně převěšení na klenbu, resp uložení na technologickou lávku</t>
  </si>
  <si>
    <t>02851</t>
  </si>
  <si>
    <t>PRŮZKUMNÉ PRÁCE DIAGNOSTIKY KONSTRUKCÍ NA POVRCHU</t>
  </si>
  <si>
    <t>ověření kvality rubové výplně nad klenbou před obnažením klenby</t>
  </si>
  <si>
    <t>včetně zjištění pevnosti nedestruktivní metodou</t>
  </si>
  <si>
    <t>zahrnuje veškeré náklady spojené s objednatelem požadovanými pracemi</t>
  </si>
  <si>
    <t>7</t>
  </si>
  <si>
    <t>02910</t>
  </si>
  <si>
    <t>OSTATNÍ POŽADAVKY - ZEMĚMĚŘIČSKÁ MĚŘENÍ</t>
  </si>
  <si>
    <t>včetně zajištění fixů</t>
  </si>
  <si>
    <t>vytýčení desky a říms, zaměření skutečného provedení</t>
  </si>
  <si>
    <t>zahrnuje veškeré náklady spojené s objednatelem požadovanými pracemi,   
- pro stanovení orientační investorské ceny určete jednotkovou cenu jako 1% odhadované ceny stavby</t>
  </si>
  <si>
    <t>8</t>
  </si>
  <si>
    <t>02940</t>
  </si>
  <si>
    <t>OSTATNÍ POŽADAVKY - VYPRACOVÁNÍ DOKUMENTACE</t>
  </si>
  <si>
    <t>VTD zhotovitele</t>
  </si>
  <si>
    <t>výrobní výkresy zábradlí na základě RDS</t>
  </si>
  <si>
    <t>029412</t>
  </si>
  <si>
    <t>OSTATNÍ POŽADAVKY - VYPRACOVÁNÍ MOSTNÍHO LISTU</t>
  </si>
  <si>
    <t>KUS</t>
  </si>
  <si>
    <t>ML</t>
  </si>
  <si>
    <t>na základě DSPS</t>
  </si>
  <si>
    <t>02943</t>
  </si>
  <si>
    <t>OSTATNÍ POŽADAVKY - VYPRACOVÁNÍ RDS</t>
  </si>
  <si>
    <t>RDS rozsah upřesní objednatel</t>
  </si>
  <si>
    <t>aktualizace PDPS, výktresy výztuže obetonávky, desky a říms, po snesení nosníků dořešení zídek, výkresy zábtradlí jako podkled pro VTD, detaily EMZ</t>
  </si>
  <si>
    <t>11</t>
  </si>
  <si>
    <t>02944</t>
  </si>
  <si>
    <t>OSTAT POŽADAVKY - DOKUMENTACE SKUTEČ PROVEDENÍ V DIGIT FORMĚ</t>
  </si>
  <si>
    <t>DSPS</t>
  </si>
  <si>
    <t>na základě zaměření skutečného provedení, rozsah dle změn během výstavby</t>
  </si>
  <si>
    <t>12</t>
  </si>
  <si>
    <t>02945</t>
  </si>
  <si>
    <t>OSTAT POŽADAVKY - GEOMETRICKÝ PLÁN</t>
  </si>
  <si>
    <t>HM</t>
  </si>
  <si>
    <t>GP na příkaz TDI</t>
  </si>
  <si>
    <t>vypořádání majetkoprávních vztahů dle záborového elaborátu a skutečného provedení stavby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</si>
  <si>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</si>
  <si>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13</t>
  </si>
  <si>
    <t>02953</t>
  </si>
  <si>
    <t>OSTATNÍ POŽADAVKY - HLAVNÍ MOSTNÍ PROHLÍDKA</t>
  </si>
  <si>
    <t>1.HMP</t>
  </si>
  <si>
    <t>po úplném dokončení stavby (předpoklad 1 výjezd)</t>
  </si>
  <si>
    <t>položka zahrnuje :  
- úkony dle ČSN 73 6221  
- provedení hlavní mostní prohlídky oprávněnou fyzickou nebo právnickou osobou  
- vyhotovení záznamu (protokolu), který jednoznačně definuje stav mostu</t>
  </si>
  <si>
    <t>14</t>
  </si>
  <si>
    <t>02960</t>
  </si>
  <si>
    <t>OSTATNÍ POŽADAVKY - ODBORNÝ DOZOR</t>
  </si>
  <si>
    <t>TP pro zhotovitele</t>
  </si>
  <si>
    <t>případné řešení pažení, podepření a pod., pokud zhotovitel nemá svůj systém</t>
  </si>
  <si>
    <t>zahrnuje veškeré náklady spojené s objednatelem požadovaným dozorem</t>
  </si>
  <si>
    <t>15</t>
  </si>
  <si>
    <t>02991</t>
  </si>
  <si>
    <t>OSTATNÍ POŽADAVKY - INFORMAČNÍ TABULE</t>
  </si>
  <si>
    <t>obsak odsouhlasí AD a TDI</t>
  </si>
  <si>
    <t>osazení na viditelném místě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</si>
  <si>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</si>
  <si>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Zemní práce</t>
  </si>
  <si>
    <t>16</t>
  </si>
  <si>
    <t>113138</t>
  </si>
  <si>
    <t>ODSTRANĚNÍ KRYTU ZPEVNĚNÝCH PLOCH S ASFALT POJIVEM, ODVOZ DO 20KM</t>
  </si>
  <si>
    <t>živičný obrus z LA chodníků na mostě 19.5*1.8*2*0.04=2,808 [A] 
živičný obrus z LA chodníku na vtoku levobřežního předpolí 7.5*3.0*0.04=0,900 [B] 
Celkem: A+B=3,708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</si>
  <si>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</si>
  <si>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17</t>
  </si>
  <si>
    <t>113318</t>
  </si>
  <si>
    <t>ODSTRANĚNÍ PODKLADU ZPEVNĚNÝCH PLOCH ZE STABIL ZEMINY, ODVOZ DO 20KM</t>
  </si>
  <si>
    <t>podklad z cemcementové stabilizace na mostě a předpolí 29.0*8.5*0.15=36,975 [A]</t>
  </si>
  <si>
    <t>18</t>
  </si>
  <si>
    <t>113328</t>
  </si>
  <si>
    <t>ODSTRAN PODKL ZPEVNĚNÝCH PLOCH Z KAMENIVA NESTMEL, ODVOZ DO 20KM</t>
  </si>
  <si>
    <t>podklad ze ŠD na mostě i předpolí 28.0*8.5*0.3=71,400 [A]</t>
  </si>
  <si>
    <t>19</t>
  </si>
  <si>
    <t>113338</t>
  </si>
  <si>
    <t>ODSTRAN PODKL ZPEVNĚNÝCH PLOCH S ASFALT POJIVEM, ODVOZ DO 20KM</t>
  </si>
  <si>
    <t>podklad z OK na mostě i předpolí 27.0*8.5*0.1=22,950 [A]</t>
  </si>
  <si>
    <t>20</t>
  </si>
  <si>
    <t>113348</t>
  </si>
  <si>
    <t>ODSTRAN PODKL ZPEVNĚNÝCH PLOCH S CEM POJIVEM, ODVOZ DO 20KM</t>
  </si>
  <si>
    <t>podklad vozovky z betonu nad klenbou 26.0*8.5*0.15=33,150 [A] 
podklad vozovky z betonu pod chodníky 26.0*(2.0+3.0)*0.25=32,500 [B] 
Celkem: A+B=65,650 [C]</t>
  </si>
  <si>
    <t>21</t>
  </si>
  <si>
    <t>113534</t>
  </si>
  <si>
    <t>ODSTRANĚNÍ CHODNÍKOVÝCH KAMENNÝCH OBRUBNÍKŮ, ODVOZ DO 5KM</t>
  </si>
  <si>
    <t>M</t>
  </si>
  <si>
    <t>včetně očištění pro zpětné použití, nepoužité odvoz na skládku investora</t>
  </si>
  <si>
    <t>kamenné obruby chodníků na mostě i předpolí 30.0+9.0+18.6=57,600 [A]</t>
  </si>
  <si>
    <t>22</t>
  </si>
  <si>
    <t>113728</t>
  </si>
  <si>
    <t>FRÉZOVÁNÍ ZPEVNĚNÝCH PLOCH ASFALTOVÝCH, ODVOZ DO 20KM</t>
  </si>
  <si>
    <t>obrusná vrstva na mostě a obou předpolí 46.0*8.5*0.06=23,460 [A] 
obrusná vrstva na výtoku pravobřežního předpolí 5.0*6.0*0.06=1,800 [B] 
obrusná vrstva na vtoku pravobřežního předpolí 5.0*6.0*0.06=1,800 [C] 
obrusná vrstva na výtoku levobřežního předpolí 20.0*9.0*0.06=10,800 [D] 
obrusná vrstva na vtoku levobřežního předpolí 2.0*7.0*0.06=0,840 [E] 
podkladní vrtsva živice na mostě a obou předpolí 30.0*8.5*0.09=22,950 [F] 
Celkem: A+B+C+D+E+F=61,650 [G]</t>
  </si>
  <si>
    <t>23</t>
  </si>
  <si>
    <t>121101</t>
  </si>
  <si>
    <t>SEJMUTÍ ORNICE NEBO LESNÍ PŮDY S ODVOZEM DO 1KM</t>
  </si>
  <si>
    <t>uskladnění pro zpětné ohumusování</t>
  </si>
  <si>
    <t>prostor zařízení stavebniště na vtokové straně pravobřežního předpolí 12.0*29.0*0.2=69,600 [A]</t>
  </si>
  <si>
    <t>položka zahrnuje sejmutí ornice bez ohledu na tloušťku vrstvy a její vodorovnou dopravu  
nezahrnuje uložení na trvalou skládku</t>
  </si>
  <si>
    <t>24</t>
  </si>
  <si>
    <t>131838</t>
  </si>
  <si>
    <t>HLOUBENÍ JAM ZAPAŽ I NEPAŽ TŘ. II, ODVOZ DO 20KM</t>
  </si>
  <si>
    <t>pouze na příkaz TDI po diagnostice kvality výplně nad klenbou</t>
  </si>
  <si>
    <t>zásyp klenby 9.0*4.5*1.7*2=137,700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</si>
  <si>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</si>
  <si>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25</t>
  </si>
  <si>
    <t>18230</t>
  </si>
  <si>
    <t>ROZPROSTŘENÍ ORNICE V ROVINĚ</t>
  </si>
  <si>
    <t>obnova plochy po zařízení staveniště 12.0*29.0*0.2=69,600 [A]</t>
  </si>
  <si>
    <t>položka zahrnuje:  
nutné přemístění ornice z dočasných skládek vzdálených do 50m  
rozprostření ornice v předepsané tloušťce v rovině a ve svahu do 1:5</t>
  </si>
  <si>
    <t>26</t>
  </si>
  <si>
    <t>18242</t>
  </si>
  <si>
    <t>ZALOŽENÍ TRÁVNÍKU HYDROOSEVEM NA ORNICI</t>
  </si>
  <si>
    <t>M2</t>
  </si>
  <si>
    <t>vhodné travní semeno určí TDI</t>
  </si>
  <si>
    <t>obnova plochy po zařízení staveniště 12.0*29.0=348,000 [A]</t>
  </si>
  <si>
    <t>Zahrnuje dodání předepsané travní směsi, hydroosev na ornici, zalévání, první pokosení, to vše bez ohledu na sklon terénu</t>
  </si>
  <si>
    <t>27</t>
  </si>
  <si>
    <t>18247</t>
  </si>
  <si>
    <t>OŠETŘOVÁNÍ TRÁVNÍKU</t>
  </si>
  <si>
    <t>včetně případného odplevelení a zalévání</t>
  </si>
  <si>
    <t>Zahrnuje pokosení se shrabáním, naložení shrabků na dopravní prostředek, s odvozem a se složením, to vše bez ohledu na sklon terénu  
zahrnuje nutné zalití a hnojení</t>
  </si>
  <si>
    <t>Základy</t>
  </si>
  <si>
    <t>28</t>
  </si>
  <si>
    <t>21263</t>
  </si>
  <si>
    <t>TRATIVODY KOMPLET Z TRUB Z PLAST HMOT DN DO 150MM</t>
  </si>
  <si>
    <t>tuhost SN 12</t>
  </si>
  <si>
    <t>drenáž za obetonávkou klenby i doplněnou korunou regulace 15.0*2=30,000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</si>
  <si>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</si>
  <si>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29</t>
  </si>
  <si>
    <t>21341</t>
  </si>
  <si>
    <t>DRENÁŽNÍ VRSTVY Z PLASTBETONU (PLASTMALTY)</t>
  </si>
  <si>
    <t>drenážní proužek v úžlabí desky mostovky v linii odvodňovačů 24.0*0.15*0.05=0,180 [A]</t>
  </si>
  <si>
    <t>Položka zahrnuje:  
- dodávku předepsaného materiálu pro drenážní vrstvu, včetně mimostaveništní a vnitrostaveništní dopravy  
- provedení drenážní vrstvy předepsaných rozměrů a předepsaného tvaru</t>
  </si>
  <si>
    <t>30</t>
  </si>
  <si>
    <t>261413</t>
  </si>
  <si>
    <t>VRTY PRO KOTVENÍ A INJEKTÁŽ TŘ IV NA POVRCHU D DO 25MM</t>
  </si>
  <si>
    <t>včetně kotevního tmelu</t>
  </si>
  <si>
    <t>vrty pro spřažení klenby (min.6ks/m2) 18.7*8.1*6*0.35=318,087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</si>
  <si>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</si>
  <si>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31</t>
  </si>
  <si>
    <t>261416</t>
  </si>
  <si>
    <t>VRTY PRO KOTV, INJEKT, MIKROPIL NA POVRCHU TŘ IV D DO 80MM</t>
  </si>
  <si>
    <t>vrty kolmo na podhled klenby</t>
  </si>
  <si>
    <t>vrty skrze klenbu pro odvodňovače povrchu izolace (průměrná délka) 7*2.0=14,000 [A]</t>
  </si>
  <si>
    <t>32</t>
  </si>
  <si>
    <t>261612</t>
  </si>
  <si>
    <t>VRTY PRO KOTVENÍ A INJEKTÁŽ TŘ VI NA POVRCHU D DO 16MM</t>
  </si>
  <si>
    <t>vrty do betonu říms pro kotvení zábradlí 2*10*4*0.15=12,000 [A]</t>
  </si>
  <si>
    <t>33</t>
  </si>
  <si>
    <t>261614</t>
  </si>
  <si>
    <t>VRTY PRO KOTVENÍ A INJEKTÁŽ TŘ VI NA POVRCHU D DO 35MM</t>
  </si>
  <si>
    <t>vrty do betonu desky pro kotvení říms 2*18*0.2=7,200 [A]</t>
  </si>
  <si>
    <t>Svislé konstrukce</t>
  </si>
  <si>
    <t>34</t>
  </si>
  <si>
    <t>31717</t>
  </si>
  <si>
    <t>KOVOVÉ KONSTRUKCE PRO KOTVENÍ ŘÍMSY</t>
  </si>
  <si>
    <t>KG</t>
  </si>
  <si>
    <t>kotvy římsy 2*18*5.0=180,000 [A]</t>
  </si>
  <si>
    <t>Položka zahrnuje dodávku (výrobu) kotevního prvku předepsaného tvaru a jeho osazení do předepsané polohy včetně nezbytných prací (vrty, zálivky apod.)</t>
  </si>
  <si>
    <t>35</t>
  </si>
  <si>
    <t>317325</t>
  </si>
  <si>
    <t>ŘÍMSY ZE ŽELEZOBETONU DO C30/37</t>
  </si>
  <si>
    <t>římsy na mostě 2*19.0*(0.5*0.45+1.25*0.25)=20,425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</si>
  <si>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</si>
  <si>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36</t>
  </si>
  <si>
    <t>317365</t>
  </si>
  <si>
    <t>VÝZTUŽ ŘÍMS Z OCELI 10505, B500B</t>
  </si>
  <si>
    <t>T</t>
  </si>
  <si>
    <t>odhad stupně vyztužení: 
římsy na mostě 2*19.0*(0.5*0.45+1.25*0.25)*0.03*7.85=4,810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</si>
  <si>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</si>
  <si>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37</t>
  </si>
  <si>
    <t>327213</t>
  </si>
  <si>
    <t>OBKLAD ZDÍ OPĚR, ZÁRUB, NÁBŘEŽ Z LOM KAMENE</t>
  </si>
  <si>
    <t>kámen stejného chyrakteru jako zbytek regulační zdi</t>
  </si>
  <si>
    <t>obklad doplnění koruny regulačních zdí po snesených nosnících předem vyzděný do bednění (5.0+3.0)*1.2*0.25*2=4,800 [A]</t>
  </si>
  <si>
    <t>položka zahrnuje dodávku a osazení lomového kamene, jeho výběr a případnou úpravu, jeho případné kotvení se všemi souvisejícími materiály a pracemi, dodávku předepsané malty, spárování.</t>
  </si>
  <si>
    <t>38</t>
  </si>
  <si>
    <t>327314</t>
  </si>
  <si>
    <t>ZDI OPĚRNÉ, ZÁRUBNÍ, NÁBŘEŽNÍ Z PROSTÉHO BETONU DO C25/30</t>
  </si>
  <si>
    <t>doplnění koruny regulačních zdí po snesených nosnících do kamenného obkladu (5.0+3.0)*0.7*1.2*2=13,440 [A] 
vyplombování kaveren ochrany paty opěr odhad 0.5*0.5*0.2*20=1,000 [B] 
Celkem: A+B=14,440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</si>
  <si>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</si>
  <si>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39</t>
  </si>
  <si>
    <t>333213</t>
  </si>
  <si>
    <t>OBKLAD MOST OPĚR A KŘÍDEL Z LOM KAMENE</t>
  </si>
  <si>
    <t>obklad čel klenby předem vyzděný do bednění rubové obetonávky 5.2*2.3*0.25*4=11,960 [A]</t>
  </si>
  <si>
    <t>Vodorovné konstrukce</t>
  </si>
  <si>
    <t>40</t>
  </si>
  <si>
    <t>421324</t>
  </si>
  <si>
    <t>MOSTNÍ NOSNÉ DESKOVÉ KONSTR ZE ŽELEZOBETONU DO C25/30</t>
  </si>
  <si>
    <t>pouze na příkaz TDI po diagnostice kvality stávající výplně nad klenbou</t>
  </si>
  <si>
    <t>rubová obetonávka klenby do obkladu čel v bednění 5.2*2.3*7.5*2=179,400 [A]</t>
  </si>
  <si>
    <t>41</t>
  </si>
  <si>
    <t>421325</t>
  </si>
  <si>
    <t>MOSTNÍ NOSNÉ DESKOVÉ KONSTRUKCE ZE ŽELEZOBETONU C30/37</t>
  </si>
  <si>
    <t>spřažená roznášecí deska s chodníkovými konzolami 9.5*0.25*20.7=49,163 [A]</t>
  </si>
  <si>
    <t>42</t>
  </si>
  <si>
    <t>421365</t>
  </si>
  <si>
    <t>VÝZTUŽ MOSTNÍ DESKOVÉ KONSTRUKCE Z OCELI 10505, B500B</t>
  </si>
  <si>
    <t>odhad stupně vyztužení včetně spřahujících trnů do klenby a desky: 
rubová obetonávka klenby (pouze na příkaz TDI) 5.2*2.3*7.5*2*0.0032*7.85=4,507 [A] 
spřažená roznášecí deska s chodníkovými konzolami 9.5*0.25*20.7*0.025*7.85=9,648 [B] 
Celkem: A+B=14,155 [C]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</si>
  <si>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</si>
  <si>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43</t>
  </si>
  <si>
    <t>421366</t>
  </si>
  <si>
    <t>VÝZTUŽ MOSTNÍ DESKOVÉ KONSTRUKCE Z KARI SÍTÍ</t>
  </si>
  <si>
    <t>včetně ohýbaných sítí v rozích</t>
  </si>
  <si>
    <t>odhad dle plochy povrchů obetonávky klenby (20% na přesahy) 9.5*22.0*2*20*0.617/1000*1.2=6,190 [A]</t>
  </si>
  <si>
    <t>44</t>
  </si>
  <si>
    <t>42417A</t>
  </si>
  <si>
    <t>MOSTNÍ NOSNÍKY Z OCELI S 235</t>
  </si>
  <si>
    <t>příčné roznášecí prvky technologické lávky pod NTL plynu z U50 0.5*12*0.00448=0,027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</si>
  <si>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</si>
  <si>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45</t>
  </si>
  <si>
    <t>42417B</t>
  </si>
  <si>
    <t>MOSTNÍ NOSNÍKY Z OCELI S 355</t>
  </si>
  <si>
    <t>nosníky technologické lávky 2xU260 2*0.038*18.0=1,368 [A]</t>
  </si>
  <si>
    <t>46</t>
  </si>
  <si>
    <t>457314</t>
  </si>
  <si>
    <t>VYROVNÁVACÍ A SPÁDOVÝ PROSTÝ BETON C25/30</t>
  </si>
  <si>
    <t>pod drenáží za obetonávkou a korunou zdí 16.0*0.5*0.3*2=4,800 [A]</t>
  </si>
  <si>
    <t>47</t>
  </si>
  <si>
    <t>458523</t>
  </si>
  <si>
    <t>VÝPLŇ ZA OPĚRAMI A ZDMI Z KAMENIVA DRCENÉHO, INDEX ZHUTNĚNÍ ID DO 0,9</t>
  </si>
  <si>
    <t>drenážní obsyp drenáže za obetonávkou a korunou zdí 16.0*0.5*0.3*2=4,800 [A]</t>
  </si>
  <si>
    <t>položka zahrnuje dodávku předepsaného kameniva, mimostaveništní a vnitrostaveništní dopravu a jeho uložení  
není-li v zadávací dokumentaci uvedeno jinak, jedná se o nakupovaný materiál</t>
  </si>
  <si>
    <t>Komunikace</t>
  </si>
  <si>
    <t>48</t>
  </si>
  <si>
    <t>56110</t>
  </si>
  <si>
    <t>PODKLADNÍ BETON</t>
  </si>
  <si>
    <t>podklad chodníku na vtokové straně levobřežního předpolí 18.0*1.25*0.15=3,375 [A] 
podklad rozšířeného chodníku na vtokové straně pravobřežního předpolí 6.0*1.0*0.15=0,900 [B] 
podklad rozšířeného chodníku na výtokové straně pravobřežního předpolí 15.0*2.0/2*0.15=2,250 [C] 
podklad pod zámkovou dlažbu na vtokové straně levobřežního předpolí 18.0*1.25*0.15=3,375 [D] 
Celkem: A+B+C+D=9,900 [E]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</si>
  <si>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</si>
  <si>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49</t>
  </si>
  <si>
    <t>56130</t>
  </si>
  <si>
    <t>VOZOVKOVÉ VRSTVY Z MEZEROVITÉHO BETONU</t>
  </si>
  <si>
    <t>vozovky na předpolích 10.0*1.4*2*0.2=5,600 [B]</t>
  </si>
  <si>
    <t>50</t>
  </si>
  <si>
    <t>56330</t>
  </si>
  <si>
    <t>VOZOVKOVÉ VRSTVY ZE ŠTĚRKODRTI</t>
  </si>
  <si>
    <t>ŠDa</t>
  </si>
  <si>
    <t>na předpolích 10.0*1.2*2*0.2=4,800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</si>
  <si>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</si>
  <si>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51</t>
  </si>
  <si>
    <t>572123</t>
  </si>
  <si>
    <t>INFILTRAČNÍ POSTŘIK Z EMULZE DO 1,0KG/M2</t>
  </si>
  <si>
    <t>PI-E 0.8kg/m2</t>
  </si>
  <si>
    <t>na předpolích pod ACP 22S 10.0*1.6*2=32,000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</si>
  <si>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</si>
  <si>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52</t>
  </si>
  <si>
    <t>572212</t>
  </si>
  <si>
    <t>SPOJOVACÍ POSTŘIK Z MODIFIK ASFALTU DO 0,5KG/M2</t>
  </si>
  <si>
    <t>PSE 0.3 kg/m2</t>
  </si>
  <si>
    <t>od obrusnou vrstvou na mostě a obou předpolí 46.0*7.0=322,000 [A] 
od obrusnou vrstvou na výtoku pravobřežního předpolí 5.0*6.0=30,000 [B] 
od obrusnou vrstvou na vtoku pravobřežního předpolí 5.0*6.0=30,000 [C] 
od obrusnou vrstvou na výtoku levobřežního předpolí 20.0*9.0=180,000 [D] 
Celkem: A+B+C+D=562,000 [E]</t>
  </si>
  <si>
    <t>53</t>
  </si>
  <si>
    <t>572214</t>
  </si>
  <si>
    <t>SPOJOVACÍ POSTŘIK Z MODIFIK EMULZE DO 0,5KG/M2</t>
  </si>
  <si>
    <t>PSE 0.4kg/m2</t>
  </si>
  <si>
    <t>pod vyrovnání podkladu na předpolích 7.0*6.0*3+4.5*3.0*3=166,500 [A]</t>
  </si>
  <si>
    <t>54</t>
  </si>
  <si>
    <t>574D06</t>
  </si>
  <si>
    <t>ASFALTOVÝ BETON PRO LOŽNÍ VRSTVY MODIFIK ACL 16+, 16S</t>
  </si>
  <si>
    <t>ACL 16S</t>
  </si>
  <si>
    <t>odhad rozsahu vyrovnání podkladu na předpolích (7.0*6.0*3+4.5*3.0*3)*0.06=9,990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</si>
  <si>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</si>
  <si>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55</t>
  </si>
  <si>
    <t>574E07</t>
  </si>
  <si>
    <t>ASFALTOVÝ BETON PRO PODKLADNÍ VRSTVY ACP 22+, 22S</t>
  </si>
  <si>
    <t>ACP 22S</t>
  </si>
  <si>
    <t>na předpolích 10.0*1.6*2*0.09=2,880 [A]</t>
  </si>
  <si>
    <t>56</t>
  </si>
  <si>
    <t>5774AE</t>
  </si>
  <si>
    <t>VRSTVY PRO OBNOVU A OPRAVY Z ASF BETONU ACO 11+, 11S</t>
  </si>
  <si>
    <t>ACO 11S</t>
  </si>
  <si>
    <t>obrusná vrstva na mostě a obou předpolí 46.0*7.0*0.05=16,100 [A] 
obrusná vrstva na výtoku pravobřežního předpolí 5.0*6.0*0.05=1,500 [B] 
obrusná vrstva na vtoku pravobřežního předpolí 5.0*6.0*0.05=1,500 [C] 
obrusná vrstva na výtoku levobřežního předpolí 20.0*9.0*0.05=9,000 [D] 
ocharna izolace pod vozovkou na mostě 21.0*7.0*0.05=7,350 [F] 
Celkem: A+B+C+D+F=35,450 [G]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</si>
  <si>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
-nezahrnuje očištění podkladu po veřejném provozu</t>
  </si>
  <si>
    <t>57</t>
  </si>
  <si>
    <t>582621</t>
  </si>
  <si>
    <t>KRYTY Z BETON DLAŽDIC SE ZÁMKEM ŠEDÝCH TL 60MM DO LOŽE Z MC</t>
  </si>
  <si>
    <t>rozsah upřesní TDI dle dohody s vlastníky pozemků</t>
  </si>
  <si>
    <t>chodník vjezdu na vtokové straně levobřežního předpolí 9.0*2.9=26,100 [A] 
chodník na vtokové straně levobřežního předpolí 18.0*1.25=22,500 [D] 
chodník na vtokové straně pravobřežního předpolí 6.0*2.5=15,000 [B] 
chodník na výtokové straně pravobřežního předpolí 16.0*3.2=51,200 [C] 
Celkem: A+D+B+C=114,800 [E]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</si>
  <si>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</si>
  <si>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</t>
  </si>
  <si>
    <t>58920</t>
  </si>
  <si>
    <t>VÝPLŇ SPAR MODIFIKOVANÝM ASFALTEM</t>
  </si>
  <si>
    <t>podél říms a obrub 2*20.0+14.0+9.0+16.0+4.5+5.0+6.0+10=104,500 [A] 
v napojení vozovek 9.5+8.1+11.0+3.5+3.1=35,200 [B] 
řezená spára pod EMZ 2*9.0=18,000 [C] 
Celkem: A+B+C=157,700 [D]</t>
  </si>
  <si>
    <t>položka zahrnuje:  
- dodávku předepsaného materiálu  
- vyčištění a výplň spar tímto materiálem</t>
  </si>
  <si>
    <t>Úpravy povrchů, podlahy, výplně otvorů</t>
  </si>
  <si>
    <t>59</t>
  </si>
  <si>
    <t>62747</t>
  </si>
  <si>
    <t>SPÁROVÁNÍ STARÉHO ZDIVA ZVLÁŠT MALTOU</t>
  </si>
  <si>
    <t>včetně pročištění spár, trasová malta</t>
  </si>
  <si>
    <t>opěry 2*10.0*1.4=28,000 [A] 
navazující regulace 4.5*2.7*4=48,600 [B] 
podhled klenby 8.0*15.5=124,000 [C] 
čela klenby 15.0*0.85*2=25,500 [D] 
Celkem: A+B+C+D=226,100 [E]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</si>
  <si>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</si>
  <si>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Přidružená stavební výroba</t>
  </si>
  <si>
    <t>60</t>
  </si>
  <si>
    <t>711442</t>
  </si>
  <si>
    <t>IZOLACE MOSTOVEK CELOPLOŠNÁ ASFALTOVÝMI PÁSY S PEČETÍCÍ VRSTVOU</t>
  </si>
  <si>
    <t>na spřažené desce (10% na přesahy) (21.0+2*0.9)*10.0*1.1=250,800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</si>
  <si>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</si>
  <si>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61</t>
  </si>
  <si>
    <t>711502</t>
  </si>
  <si>
    <t>OCHRANA IZOLACE NA POVRCHU ASFALTOVÝMI PÁSY</t>
  </si>
  <si>
    <t>NAIP s AL vložkou</t>
  </si>
  <si>
    <t>pod římsami (10% na přesahy) 21.0*1.5*2*1.1=69,300 [A]</t>
  </si>
  <si>
    <t>položka zahrnuje:  
- dodání  předepsaného ochranného materiálu  
- zřízení ochrany izolace</t>
  </si>
  <si>
    <t>Potrubí</t>
  </si>
  <si>
    <t>62</t>
  </si>
  <si>
    <t>87633</t>
  </si>
  <si>
    <t>CHRÁNIČKY Z TRUB PLASTOVÝCH DN DO 150MM</t>
  </si>
  <si>
    <t>rezervní chráničky v římsách s přesahy do terénu 2*3*24.0=144,000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</si>
  <si>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</si>
  <si>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63</t>
  </si>
  <si>
    <t>89712</t>
  </si>
  <si>
    <t>VPUSŤ KANALIZAČNÍ ULIČNÍ KOMPLETNÍ Z BETONOVÝCH DÍLCŮ</t>
  </si>
  <si>
    <t>včetně trubního napojení na původní v délce cca 4m</t>
  </si>
  <si>
    <t>na levobřežním i pravobřežním předpolí 2+1=3,000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</si>
  <si>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</si>
  <si>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64</t>
  </si>
  <si>
    <t>89921</t>
  </si>
  <si>
    <t>VÝŠKOVÁ ÚPRAVA POKLOPŮ</t>
  </si>
  <si>
    <t>šachta ve vozovce na levobřežním předpolí 1=1,000 [A]</t>
  </si>
  <si>
    <t>- položka výškové úpravy zahrnuje všechny nutné práce a materiály pro zvýšení nebo snížení zařízení (včetně nutné úpravy stávajícího povrchu vozovky nebo chodníku).</t>
  </si>
  <si>
    <t>65</t>
  </si>
  <si>
    <t>89922</t>
  </si>
  <si>
    <t>VÝŠKOVÁ ÚPRAVA MŘÍŽÍ</t>
  </si>
  <si>
    <t>uliční vpusti na předpolích 2=2,000 [A]</t>
  </si>
  <si>
    <t>Ostatní konstrukce a práce</t>
  </si>
  <si>
    <t>66</t>
  </si>
  <si>
    <t>9112A1</t>
  </si>
  <si>
    <t>ZÁBRADLÍ MOSTNÍ S VODOR MADLY - DODÁVKA A MONTÁŽ</t>
  </si>
  <si>
    <t>stejný typ jako stávající na zdech</t>
  </si>
  <si>
    <t>prodloužení na regulačních zdech 6.0*4=24,000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</si>
  <si>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</si>
  <si>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67</t>
  </si>
  <si>
    <t>9112A3</t>
  </si>
  <si>
    <t>ZÁBRADLÍ MOSTNÍ S VODOR MADLY - DEMONTÁŽ S PŘESUNEM</t>
  </si>
  <si>
    <t>rozsah dle možnosti napojení nového zábradlí</t>
  </si>
  <si>
    <t>zábradlí na zdech 4*1.5=6,000 [A]</t>
  </si>
  <si>
    <t>položka zahrnuje:  
- demontáž a odstranění zařízení  
- jeho odvoz na předepsané místo</t>
  </si>
  <si>
    <t>68</t>
  </si>
  <si>
    <t>9112B1</t>
  </si>
  <si>
    <t>ZÁBRADLÍ MOSTNÍ SE SVISLOU VÝPLNÍ - DODÁVKA A MONTÁŽ</t>
  </si>
  <si>
    <t>kotvení z boku k římse přes boční kotevní desky</t>
  </si>
  <si>
    <t>na římsách mostu 2*20.0=40,000 [A]</t>
  </si>
  <si>
    <t>69</t>
  </si>
  <si>
    <t>9112B3</t>
  </si>
  <si>
    <t>ZÁBRADLÍ MOSTNÍ SE SVISLOU VÝPLNÍ - DEMONTÁŽ S PŘESUNEM</t>
  </si>
  <si>
    <t>na mostě 2*20.0=40,000 [A]</t>
  </si>
  <si>
    <t>70</t>
  </si>
  <si>
    <t>911EA2</t>
  </si>
  <si>
    <t>SVODIDLO BETON, ÚROVEŇ ZADRŽ N2 VÝŠ 1,1M - MONTÁŽ S PŘESUNEM (BEZ DODÁVKY)</t>
  </si>
  <si>
    <t>jako vodící prvek</t>
  </si>
  <si>
    <t>podél pracovní spáry dle DIO 4.0*8=32,000 [A]</t>
  </si>
  <si>
    <t>položka zahrnuje:  
- dopravu demontovaného zařízení z dočasné skládky  
- jeho montáž a osazení na určeném místě  
- nutnou opravu poškozených částí  
- případnou náhradu zničených částí  
nezahrnuje podkladní vrstvu</t>
  </si>
  <si>
    <t>71</t>
  </si>
  <si>
    <t>911EA3</t>
  </si>
  <si>
    <t>SVODIDLO BETON, ÚROVEŇ ZADRŽ N2 VÝŠ 1,1M - DEMONTÁŽ S PŘESUNEM</t>
  </si>
  <si>
    <t>72</t>
  </si>
  <si>
    <t>911EA9</t>
  </si>
  <si>
    <t>SVODIDLO BETON, ÚROVEŇ ZADRŽ N2 VÝŠ 1,1M - NÁJEM</t>
  </si>
  <si>
    <t>MDEN</t>
  </si>
  <si>
    <t>podél pracovní spáry dle DIO 4.0*8*6*30=5 760,000 [A]</t>
  </si>
  <si>
    <t>položka zahrnuje denní sazbu za pronájem zařízení  
počet měrných jednotek se určí jako součin délky zařízení a počtu dnů použití</t>
  </si>
  <si>
    <t>73</t>
  </si>
  <si>
    <t>914A21</t>
  </si>
  <si>
    <t>EV ČÍSLO MOSTU OCEL S FÓLIÍ TŘ.1 DODÁVKA A MONTÁŽ</t>
  </si>
  <si>
    <t>na obou stranách mostu 2=2,000 [A]</t>
  </si>
  <si>
    <t>položka zahrnuje:  
- dodávku a montáž značek v požadovaném provedení</t>
  </si>
  <si>
    <t>74</t>
  </si>
  <si>
    <t>917211</t>
  </si>
  <si>
    <t>ZÁHONOVÉ OBRUBY Z BETONOVÝCH OBRUBNÍKŮ ŠÍŘ 50MM</t>
  </si>
  <si>
    <t>podél vnější hrany chodníků na předpolích 6.5+4.0+4.0=14,500 [A]</t>
  </si>
  <si>
    <t>Položka zahrnuje:  
dodání a pokládku betonových obrubníků o rozměrech předepsaných zadávací dokumentací  
betonové lože i boční betonovou opěrku.</t>
  </si>
  <si>
    <t>75</t>
  </si>
  <si>
    <t>917224</t>
  </si>
  <si>
    <t>SILNIČNÍ A CHODNÍKOVÉ OBRUBY Z BETONOVÝCH OBRUBNÍKŮ ŠÍŘ 150MM</t>
  </si>
  <si>
    <t>případnou náhradu kamennou obrubou odsouhalsí TDI</t>
  </si>
  <si>
    <t>výškové bezbariérové napojení pravobřežního konce vtokové římsy na stezku 2=2,000 [A]</t>
  </si>
  <si>
    <t>76</t>
  </si>
  <si>
    <t>91782</t>
  </si>
  <si>
    <t>VÝŠKOVÁ ÚPRAVA OBRUBNÍKŮ KAMENNÝCH</t>
  </si>
  <si>
    <t>výšková i polohová úprava vedení chodníků, použití původních obrub</t>
  </si>
  <si>
    <t>podél chodníků na předpolích dle upravené komunikace 12.0+4.5+4.5+8.8+19.5=49,300 [A]</t>
  </si>
  <si>
    <t>Položka výšková úprava obrub zahrnuje jejich vytrhání, očištění, manipulaci, nové betonové lože a osazení. Případné nutné doplnění novými obrubami se uvede v položkách 9172 až 9177.</t>
  </si>
  <si>
    <t>77</t>
  </si>
  <si>
    <t>919111</t>
  </si>
  <si>
    <t>ŘEZÁNÍ ASFALTOVÉHO KRYTU VOZOVEK TL DO 50MM</t>
  </si>
  <si>
    <t>v napojení vozovek 11.0+8.0+9.5+3.5+3.5=35,500 [A]</t>
  </si>
  <si>
    <t>položka zahrnuje řezání vozovkové vrstvy v předepsané tloušťce, včetně spotřeby vody</t>
  </si>
  <si>
    <t>78</t>
  </si>
  <si>
    <t>93160</t>
  </si>
  <si>
    <t>MOSTNÍ ZÁVĚRY ELASTICKÉ</t>
  </si>
  <si>
    <t>nad konci roznášecí desky přes obrusnou vrstvu 2*10.0*0.05*0.1=0,100 [A]</t>
  </si>
  <si>
    <t>- zahrnuje veškeré práce spojené s kompletním provedením mostních závěrů od úrovně izolace, t.j. položení pracovní separační vrstvy na hotovou izolaci před pokládkou vozovky, vyříznutí a vybourání položené vozovky v prostoru dilatace, dodávka a montáž metalizovaných krycích plechů, položení definitivní separační vrstvy a provedení vlastního mostního závěru zálivkovou hmotou</t>
  </si>
  <si>
    <t>79</t>
  </si>
  <si>
    <t>936501</t>
  </si>
  <si>
    <t>DROBNÉ DOPLŇK KONSTR KOVOVÉ NEREZ</t>
  </si>
  <si>
    <t>kotvy zábradlí 2*10*4*0.2*1.578=25,248 [A]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</si>
  <si>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</si>
  <si>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80</t>
  </si>
  <si>
    <t>936502</t>
  </si>
  <si>
    <t>DROBNÉ DOPLŇK KONSTR KOVOVÉ POZINK</t>
  </si>
  <si>
    <t>včetně kotvení do konzoly zespodu</t>
  </si>
  <si>
    <t>závěsy trubních chrániček IS 12*6.0*2=144,000 [A] 
závěsy kabelových vedení IS 12*2*2=48,000 [B] 
Celkem: A+B=192,000 [C]</t>
  </si>
  <si>
    <t>81</t>
  </si>
  <si>
    <t>936541</t>
  </si>
  <si>
    <t>MOSTNÍ ODVODŇOVACÍ TRUBKA (POVRCHŮ IZOLACE) Z NEREZ OCELI</t>
  </si>
  <si>
    <t>délka upravená na míru dle polohy vůči klenbě</t>
  </si>
  <si>
    <t>odvodňovače povrchu izolace po cca 3.0m 7=7,000 [A]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</si>
  <si>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</si>
  <si>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82</t>
  </si>
  <si>
    <t>938441</t>
  </si>
  <si>
    <t>OČIŠTĚNÍ ZDIVA OTRYSKÁNÍM TLAKOVOU VODOU DO 200 BARŮ</t>
  </si>
  <si>
    <t>položka zahrnuje očištění předepsaným způsobem včetně odklizení vzniklého odpadu</t>
  </si>
  <si>
    <t>83</t>
  </si>
  <si>
    <t>94190</t>
  </si>
  <si>
    <t>LEHKÉ PRACOVNÍ LEŠENÍ DO 1,5 KPA</t>
  </si>
  <si>
    <t>M3OP</t>
  </si>
  <si>
    <t>pro spárování klenby 12.0*15.0+2.0=182,000 [A] 
pro spárování regulařních zdí 5.0*2.0*2.0*4=80,000 [B] 
Celkem: A+B=262,000 [C]</t>
  </si>
  <si>
    <t>Položka zahrnuje dovoz, montáž, údržbu, opotřebení (nájemné), demontáž, konzervaci, odvoz.</t>
  </si>
  <si>
    <t>84</t>
  </si>
  <si>
    <t>94895</t>
  </si>
  <si>
    <t>PODPĚRNÉ SKRUŽE ZE DŘEVA</t>
  </si>
  <si>
    <t>pouze na příkaz TDI dle nutnosti výměny výplně nad kllenbou a dle skutečného převedení dopravy (provedení úprav vtokového chodníku pro provizorní rozšíření vozovky)</t>
  </si>
  <si>
    <t>předpoklad 3 zavětrovaných věží pod klenbou 3*4.0*10.0*2.0=240,000 [A]</t>
  </si>
  <si>
    <t>85</t>
  </si>
  <si>
    <t>966118</t>
  </si>
  <si>
    <t>BOURÁNÍ KONSTRUKCÍ Z BETON DÍLCŮ S ODVOZEM DO 20KM</t>
  </si>
  <si>
    <t>včetně separace ve spáře, odvoz dle dispozic TDI (možnost využití investorem na provizorní konstrukce rozhodnutí dle stavu dutin)</t>
  </si>
  <si>
    <t>nosníky KA67 (0.77-0.41)*18.5*(4+2)=39,960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</si>
  <si>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</si>
  <si>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86</t>
  </si>
  <si>
    <t>966138</t>
  </si>
  <si>
    <t>BOURÁNÍ KONSTRUKCÍ Z KAMENE NA MC S ODVOZEM DO 20KM</t>
  </si>
  <si>
    <t>pouze na příkaz TDI dle nutnosti výměny výplně nad klenbou</t>
  </si>
  <si>
    <t>kamenné čelní zdi klenby 1.7*4.5*0.2*4=6,120 [A]</t>
  </si>
  <si>
    <t>87</t>
  </si>
  <si>
    <t>966158</t>
  </si>
  <si>
    <t>BOURÁNÍ KONSTRUKCÍ Z PROST BETONU S ODVOZEM DO 20KM</t>
  </si>
  <si>
    <t>betonová výplň konců nosníků v dutině 0.6*0.8*0.4*(4+2)*2=2,304 [A]</t>
  </si>
  <si>
    <t>88</t>
  </si>
  <si>
    <t>966168</t>
  </si>
  <si>
    <t>BOURÁNÍ KONSTRUKCÍ ZE ŽELEZOBETONU S ODVOZEM DO 20KM</t>
  </si>
  <si>
    <t>vyrovnávací beton na nosnících 18.5*(4.5+2.5)*0.2=25,900 [A] 
beton úložných prahů pod nosníky (4.5+2.5)*0.5*1.0*2=7,000 [B] 
beton říms na nosnících 18.5*0.5*0.3*2=5,550 [C] 
Celkem: A+B+C=38,450 [D]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</si>
</sst>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SUM(C10:C10)</f>
      </c>
      <c s="1"/>
      <c s="1"/>
    </row>
    <row r="7" spans="1:5" ht="12.75" customHeight="1">
      <c r="A7" s="1"/>
      <c s="4" t="s">
        <v>5</v>
      </c>
      <c s="7">
        <f>SUM(E10:E10)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'201'!I3</f>
      </c>
      <c s="21">
        <f>'201'!O2</f>
      </c>
      <c s="21">
        <f>C10+D10</f>
      </c>
    </row>
  </sheetData>
  <sheetProtection password="9B31"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0+O8+O69+O118+O143+O168+O201+O246+O251+O260+O277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2">
        <f>0+I8+I69+I118+I143+I168+I201+I246+I251+I260+I277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0+I9+I13+I17+I21+I25+I29+I33+I37+I41+I45+I49+I53+I57+I61+I65</f>
      </c>
      <c>
        <f>0+O9+O13+O17+O21+O25+O29+O33+O37+O41+O45+O49+O53+O57+O61+O65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215.22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51</v>
      </c>
    </row>
    <row r="11" spans="1:5" ht="51">
      <c r="A11" s="37" t="s">
        <v>52</v>
      </c>
      <c r="E11" s="38" t="s">
        <v>53</v>
      </c>
    </row>
    <row r="12" spans="1:5" ht="25.5">
      <c r="A12" t="s">
        <v>54</v>
      </c>
      <c r="E12" s="36" t="s">
        <v>55</v>
      </c>
    </row>
    <row r="13" spans="1:16" ht="12.75">
      <c r="A13" s="25" t="s">
        <v>45</v>
      </c>
      <c s="29" t="s">
        <v>23</v>
      </c>
      <c s="29" t="s">
        <v>56</v>
      </c>
      <c s="25" t="s">
        <v>47</v>
      </c>
      <c s="30" t="s">
        <v>57</v>
      </c>
      <c s="31" t="s">
        <v>49</v>
      </c>
      <c s="32">
        <v>183.339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58</v>
      </c>
    </row>
    <row r="15" spans="1:5" ht="114.75">
      <c r="A15" s="37" t="s">
        <v>52</v>
      </c>
      <c r="E15" s="38" t="s">
        <v>59</v>
      </c>
    </row>
    <row r="16" spans="1:5" ht="25.5">
      <c r="A16" t="s">
        <v>54</v>
      </c>
      <c r="E16" s="36" t="s">
        <v>55</v>
      </c>
    </row>
    <row r="17" spans="1:16" ht="12.75">
      <c r="A17" s="25" t="s">
        <v>45</v>
      </c>
      <c s="29" t="s">
        <v>22</v>
      </c>
      <c s="29" t="s">
        <v>60</v>
      </c>
      <c s="25" t="s">
        <v>47</v>
      </c>
      <c s="30" t="s">
        <v>61</v>
      </c>
      <c s="31" t="s">
        <v>49</v>
      </c>
      <c s="32">
        <v>88.308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62</v>
      </c>
    </row>
    <row r="19" spans="1:5" ht="127.5">
      <c r="A19" s="37" t="s">
        <v>52</v>
      </c>
      <c r="E19" s="38" t="s">
        <v>63</v>
      </c>
    </row>
    <row r="20" spans="1:5" ht="25.5">
      <c r="A20" t="s">
        <v>54</v>
      </c>
      <c r="E20" s="36" t="s">
        <v>55</v>
      </c>
    </row>
    <row r="21" spans="1:16" ht="12.75">
      <c r="A21" s="25" t="s">
        <v>45</v>
      </c>
      <c s="29" t="s">
        <v>33</v>
      </c>
      <c s="29" t="s">
        <v>64</v>
      </c>
      <c s="25" t="s">
        <v>47</v>
      </c>
      <c s="30" t="s">
        <v>65</v>
      </c>
      <c s="31" t="s">
        <v>66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67</v>
      </c>
    </row>
    <row r="23" spans="1:5" ht="25.5">
      <c r="A23" s="37" t="s">
        <v>52</v>
      </c>
      <c r="E23" s="38" t="s">
        <v>68</v>
      </c>
    </row>
    <row r="24" spans="1:5" ht="12.75">
      <c r="A24" t="s">
        <v>54</v>
      </c>
      <c r="E24" s="36" t="s">
        <v>69</v>
      </c>
    </row>
    <row r="25" spans="1:16" ht="12.75">
      <c r="A25" s="25" t="s">
        <v>45</v>
      </c>
      <c s="29" t="s">
        <v>35</v>
      </c>
      <c s="29" t="s">
        <v>70</v>
      </c>
      <c s="25" t="s">
        <v>47</v>
      </c>
      <c s="30" t="s">
        <v>71</v>
      </c>
      <c s="31" t="s">
        <v>66</v>
      </c>
      <c s="32">
        <v>1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72</v>
      </c>
    </row>
    <row r="27" spans="1:5" ht="12.75">
      <c r="A27" s="37" t="s">
        <v>52</v>
      </c>
      <c r="E27" s="38" t="s">
        <v>73</v>
      </c>
    </row>
    <row r="28" spans="1:5" ht="12.75">
      <c r="A28" t="s">
        <v>54</v>
      </c>
      <c r="E28" s="36" t="s">
        <v>69</v>
      </c>
    </row>
    <row r="29" spans="1:16" ht="12.75">
      <c r="A29" s="25" t="s">
        <v>45</v>
      </c>
      <c s="29" t="s">
        <v>37</v>
      </c>
      <c s="29" t="s">
        <v>74</v>
      </c>
      <c s="25" t="s">
        <v>47</v>
      </c>
      <c s="30" t="s">
        <v>75</v>
      </c>
      <c s="31" t="s">
        <v>66</v>
      </c>
      <c s="32">
        <v>1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50</v>
      </c>
      <c r="E30" s="36" t="s">
        <v>76</v>
      </c>
    </row>
    <row r="31" spans="1:5" ht="12.75">
      <c r="A31" s="37" t="s">
        <v>52</v>
      </c>
      <c r="E31" s="38" t="s">
        <v>77</v>
      </c>
    </row>
    <row r="32" spans="1:5" ht="12.75">
      <c r="A32" t="s">
        <v>54</v>
      </c>
      <c r="E32" s="36" t="s">
        <v>78</v>
      </c>
    </row>
    <row r="33" spans="1:16" ht="12.75">
      <c r="A33" s="25" t="s">
        <v>45</v>
      </c>
      <c s="29" t="s">
        <v>79</v>
      </c>
      <c s="29" t="s">
        <v>80</v>
      </c>
      <c s="25" t="s">
        <v>47</v>
      </c>
      <c s="30" t="s">
        <v>81</v>
      </c>
      <c s="31" t="s">
        <v>66</v>
      </c>
      <c s="32">
        <v>1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82</v>
      </c>
    </row>
    <row r="35" spans="1:5" ht="12.75">
      <c r="A35" s="37" t="s">
        <v>52</v>
      </c>
      <c r="E35" s="38" t="s">
        <v>83</v>
      </c>
    </row>
    <row r="36" spans="1:5" ht="38.25">
      <c r="A36" t="s">
        <v>54</v>
      </c>
      <c r="E36" s="36" t="s">
        <v>84</v>
      </c>
    </row>
    <row r="37" spans="1:16" ht="12.75">
      <c r="A37" s="25" t="s">
        <v>45</v>
      </c>
      <c s="29" t="s">
        <v>85</v>
      </c>
      <c s="29" t="s">
        <v>86</v>
      </c>
      <c s="25" t="s">
        <v>47</v>
      </c>
      <c s="30" t="s">
        <v>87</v>
      </c>
      <c s="31" t="s">
        <v>66</v>
      </c>
      <c s="32">
        <v>1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88</v>
      </c>
    </row>
    <row r="39" spans="1:5" ht="12.75">
      <c r="A39" s="37" t="s">
        <v>52</v>
      </c>
      <c r="E39" s="38" t="s">
        <v>89</v>
      </c>
    </row>
    <row r="40" spans="1:5" ht="12.75">
      <c r="A40" t="s">
        <v>54</v>
      </c>
      <c r="E40" s="36" t="s">
        <v>78</v>
      </c>
    </row>
    <row r="41" spans="1:16" ht="12.75">
      <c r="A41" s="25" t="s">
        <v>45</v>
      </c>
      <c s="29" t="s">
        <v>40</v>
      </c>
      <c s="29" t="s">
        <v>90</v>
      </c>
      <c s="25" t="s">
        <v>47</v>
      </c>
      <c s="30" t="s">
        <v>91</v>
      </c>
      <c s="31" t="s">
        <v>92</v>
      </c>
      <c s="32">
        <v>1</v>
      </c>
      <c s="33">
        <v>0</v>
      </c>
      <c s="34">
        <f>ROUND(ROUND(H41,2)*ROUND(G41,3),2)</f>
      </c>
      <c r="O41">
        <f>(I41*21)/100</f>
      </c>
      <c t="s">
        <v>23</v>
      </c>
    </row>
    <row r="42" spans="1:5" ht="12.75">
      <c r="A42" s="35" t="s">
        <v>50</v>
      </c>
      <c r="E42" s="36" t="s">
        <v>93</v>
      </c>
    </row>
    <row r="43" spans="1:5" ht="12.75">
      <c r="A43" s="37" t="s">
        <v>52</v>
      </c>
      <c r="E43" s="38" t="s">
        <v>94</v>
      </c>
    </row>
    <row r="44" spans="1:5" ht="12.75">
      <c r="A44" t="s">
        <v>54</v>
      </c>
      <c r="E44" s="36" t="s">
        <v>78</v>
      </c>
    </row>
    <row r="45" spans="1:16" ht="12.75">
      <c r="A45" s="25" t="s">
        <v>45</v>
      </c>
      <c s="29" t="s">
        <v>42</v>
      </c>
      <c s="29" t="s">
        <v>95</v>
      </c>
      <c s="25" t="s">
        <v>47</v>
      </c>
      <c s="30" t="s">
        <v>96</v>
      </c>
      <c s="31" t="s">
        <v>66</v>
      </c>
      <c s="32">
        <v>1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12.75">
      <c r="A46" s="35" t="s">
        <v>50</v>
      </c>
      <c r="E46" s="36" t="s">
        <v>97</v>
      </c>
    </row>
    <row r="47" spans="1:5" ht="25.5">
      <c r="A47" s="37" t="s">
        <v>52</v>
      </c>
      <c r="E47" s="38" t="s">
        <v>98</v>
      </c>
    </row>
    <row r="48" spans="1:5" ht="12.75">
      <c r="A48" t="s">
        <v>54</v>
      </c>
      <c r="E48" s="36" t="s">
        <v>78</v>
      </c>
    </row>
    <row r="49" spans="1:16" ht="12.75">
      <c r="A49" s="25" t="s">
        <v>45</v>
      </c>
      <c s="29" t="s">
        <v>99</v>
      </c>
      <c s="29" t="s">
        <v>100</v>
      </c>
      <c s="25" t="s">
        <v>47</v>
      </c>
      <c s="30" t="s">
        <v>101</v>
      </c>
      <c s="31" t="s">
        <v>66</v>
      </c>
      <c s="32">
        <v>1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12.75">
      <c r="A50" s="35" t="s">
        <v>50</v>
      </c>
      <c r="E50" s="36" t="s">
        <v>102</v>
      </c>
    </row>
    <row r="51" spans="1:5" ht="12.75">
      <c r="A51" s="37" t="s">
        <v>52</v>
      </c>
      <c r="E51" s="38" t="s">
        <v>103</v>
      </c>
    </row>
    <row r="52" spans="1:5" ht="12.75">
      <c r="A52" t="s">
        <v>54</v>
      </c>
      <c r="E52" s="36" t="s">
        <v>78</v>
      </c>
    </row>
    <row r="53" spans="1:16" ht="12.75">
      <c r="A53" s="25" t="s">
        <v>45</v>
      </c>
      <c s="29" t="s">
        <v>104</v>
      </c>
      <c s="29" t="s">
        <v>105</v>
      </c>
      <c s="25" t="s">
        <v>47</v>
      </c>
      <c s="30" t="s">
        <v>106</v>
      </c>
      <c s="31" t="s">
        <v>107</v>
      </c>
      <c s="32">
        <v>16</v>
      </c>
      <c s="33">
        <v>0</v>
      </c>
      <c s="34">
        <f>ROUND(ROUND(H53,2)*ROUND(G53,3),2)</f>
      </c>
      <c r="O53">
        <f>(I53*21)/100</f>
      </c>
      <c t="s">
        <v>23</v>
      </c>
    </row>
    <row r="54" spans="1:5" ht="12.75">
      <c r="A54" s="35" t="s">
        <v>50</v>
      </c>
      <c r="E54" s="36" t="s">
        <v>108</v>
      </c>
    </row>
    <row r="55" spans="1:5" ht="25.5">
      <c r="A55" s="37" t="s">
        <v>52</v>
      </c>
      <c r="E55" s="38" t="s">
        <v>109</v>
      </c>
    </row>
    <row r="56" spans="1:5" ht="76.5">
      <c r="A56" t="s">
        <v>54</v>
      </c>
      <c r="E56" s="36" t="s">
        <v>110</v>
      </c>
    </row>
    <row r="57" spans="1:16" ht="12.75">
      <c r="A57" s="25" t="s">
        <v>45</v>
      </c>
      <c s="29" t="s">
        <v>111</v>
      </c>
      <c s="29" t="s">
        <v>112</v>
      </c>
      <c s="25" t="s">
        <v>47</v>
      </c>
      <c s="30" t="s">
        <v>113</v>
      </c>
      <c s="31" t="s">
        <v>92</v>
      </c>
      <c s="32">
        <v>1</v>
      </c>
      <c s="33">
        <v>0</v>
      </c>
      <c s="34">
        <f>ROUND(ROUND(H57,2)*ROUND(G57,3),2)</f>
      </c>
      <c r="O57">
        <f>(I57*21)/100</f>
      </c>
      <c t="s">
        <v>23</v>
      </c>
    </row>
    <row r="58" spans="1:5" ht="12.75">
      <c r="A58" s="35" t="s">
        <v>50</v>
      </c>
      <c r="E58" s="36" t="s">
        <v>114</v>
      </c>
    </row>
    <row r="59" spans="1:5" ht="12.75">
      <c r="A59" s="37" t="s">
        <v>52</v>
      </c>
      <c r="E59" s="38" t="s">
        <v>115</v>
      </c>
    </row>
    <row r="60" spans="1:5" ht="51">
      <c r="A60" t="s">
        <v>54</v>
      </c>
      <c r="E60" s="36" t="s">
        <v>116</v>
      </c>
    </row>
    <row r="61" spans="1:16" ht="12.75">
      <c r="A61" s="25" t="s">
        <v>45</v>
      </c>
      <c s="29" t="s">
        <v>117</v>
      </c>
      <c s="29" t="s">
        <v>118</v>
      </c>
      <c s="25" t="s">
        <v>47</v>
      </c>
      <c s="30" t="s">
        <v>119</v>
      </c>
      <c s="31" t="s">
        <v>66</v>
      </c>
      <c s="32">
        <v>1</v>
      </c>
      <c s="33">
        <v>0</v>
      </c>
      <c s="34">
        <f>ROUND(ROUND(H61,2)*ROUND(G61,3),2)</f>
      </c>
      <c r="O61">
        <f>(I61*21)/100</f>
      </c>
      <c t="s">
        <v>23</v>
      </c>
    </row>
    <row r="62" spans="1:5" ht="12.75">
      <c r="A62" s="35" t="s">
        <v>50</v>
      </c>
      <c r="E62" s="36" t="s">
        <v>120</v>
      </c>
    </row>
    <row r="63" spans="1:5" ht="12.75">
      <c r="A63" s="37" t="s">
        <v>52</v>
      </c>
      <c r="E63" s="38" t="s">
        <v>121</v>
      </c>
    </row>
    <row r="64" spans="1:5" ht="12.75">
      <c r="A64" t="s">
        <v>54</v>
      </c>
      <c r="E64" s="36" t="s">
        <v>122</v>
      </c>
    </row>
    <row r="65" spans="1:16" ht="12.75">
      <c r="A65" s="25" t="s">
        <v>45</v>
      </c>
      <c s="29" t="s">
        <v>123</v>
      </c>
      <c s="29" t="s">
        <v>124</v>
      </c>
      <c s="25" t="s">
        <v>47</v>
      </c>
      <c s="30" t="s">
        <v>125</v>
      </c>
      <c s="31" t="s">
        <v>92</v>
      </c>
      <c s="32">
        <v>1</v>
      </c>
      <c s="33">
        <v>0</v>
      </c>
      <c s="34">
        <f>ROUND(ROUND(H65,2)*ROUND(G65,3),2)</f>
      </c>
      <c r="O65">
        <f>(I65*21)/100</f>
      </c>
      <c t="s">
        <v>23</v>
      </c>
    </row>
    <row r="66" spans="1:5" ht="12.75">
      <c r="A66" s="35" t="s">
        <v>50</v>
      </c>
      <c r="E66" s="36" t="s">
        <v>126</v>
      </c>
    </row>
    <row r="67" spans="1:5" ht="12.75">
      <c r="A67" s="37" t="s">
        <v>52</v>
      </c>
      <c r="E67" s="38" t="s">
        <v>127</v>
      </c>
    </row>
    <row r="68" spans="1:5" ht="89.25">
      <c r="A68" t="s">
        <v>54</v>
      </c>
      <c r="E68" s="36" t="s">
        <v>128</v>
      </c>
    </row>
    <row r="69" spans="1:18" ht="12.75" customHeight="1">
      <c r="A69" s="6" t="s">
        <v>43</v>
      </c>
      <c s="6"/>
      <c s="40" t="s">
        <v>29</v>
      </c>
      <c s="6"/>
      <c s="27" t="s">
        <v>129</v>
      </c>
      <c s="6"/>
      <c s="6"/>
      <c s="6"/>
      <c s="41">
        <f>0+Q69</f>
      </c>
      <c r="O69">
        <f>0+R69</f>
      </c>
      <c r="Q69">
        <f>0+I70+I74+I78+I82+I86+I90+I94+I98+I102+I106+I110+I114</f>
      </c>
      <c>
        <f>0+O70+O74+O78+O82+O86+O90+O94+O98+O102+O106+O110+O114</f>
      </c>
    </row>
    <row r="70" spans="1:16" ht="25.5">
      <c r="A70" s="25" t="s">
        <v>45</v>
      </c>
      <c s="29" t="s">
        <v>130</v>
      </c>
      <c s="29" t="s">
        <v>131</v>
      </c>
      <c s="25" t="s">
        <v>47</v>
      </c>
      <c s="30" t="s">
        <v>132</v>
      </c>
      <c s="31" t="s">
        <v>49</v>
      </c>
      <c s="32">
        <v>3.708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50</v>
      </c>
      <c r="E71" s="36" t="s">
        <v>47</v>
      </c>
    </row>
    <row r="72" spans="1:5" ht="38.25">
      <c r="A72" s="37" t="s">
        <v>52</v>
      </c>
      <c r="E72" s="38" t="s">
        <v>133</v>
      </c>
    </row>
    <row r="73" spans="1:5" ht="63.75">
      <c r="A73" t="s">
        <v>54</v>
      </c>
      <c r="E73" s="36" t="s">
        <v>134</v>
      </c>
    </row>
    <row r="74" spans="1:16" ht="25.5">
      <c r="A74" s="25" t="s">
        <v>45</v>
      </c>
      <c s="29" t="s">
        <v>135</v>
      </c>
      <c s="29" t="s">
        <v>136</v>
      </c>
      <c s="25" t="s">
        <v>47</v>
      </c>
      <c s="30" t="s">
        <v>137</v>
      </c>
      <c s="31" t="s">
        <v>49</v>
      </c>
      <c s="32">
        <v>36.975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50</v>
      </c>
      <c r="E75" s="36" t="s">
        <v>47</v>
      </c>
    </row>
    <row r="76" spans="1:5" ht="12.75">
      <c r="A76" s="37" t="s">
        <v>52</v>
      </c>
      <c r="E76" s="38" t="s">
        <v>138</v>
      </c>
    </row>
    <row r="77" spans="1:5" ht="63.75">
      <c r="A77" t="s">
        <v>54</v>
      </c>
      <c r="E77" s="36" t="s">
        <v>134</v>
      </c>
    </row>
    <row r="78" spans="1:16" ht="25.5">
      <c r="A78" s="25" t="s">
        <v>45</v>
      </c>
      <c s="29" t="s">
        <v>139</v>
      </c>
      <c s="29" t="s">
        <v>140</v>
      </c>
      <c s="25" t="s">
        <v>47</v>
      </c>
      <c s="30" t="s">
        <v>141</v>
      </c>
      <c s="31" t="s">
        <v>49</v>
      </c>
      <c s="32">
        <v>71.4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50</v>
      </c>
      <c r="E79" s="36" t="s">
        <v>47</v>
      </c>
    </row>
    <row r="80" spans="1:5" ht="12.75">
      <c r="A80" s="37" t="s">
        <v>52</v>
      </c>
      <c r="E80" s="38" t="s">
        <v>142</v>
      </c>
    </row>
    <row r="81" spans="1:5" ht="63.75">
      <c r="A81" t="s">
        <v>54</v>
      </c>
      <c r="E81" s="36" t="s">
        <v>134</v>
      </c>
    </row>
    <row r="82" spans="1:16" ht="25.5">
      <c r="A82" s="25" t="s">
        <v>45</v>
      </c>
      <c s="29" t="s">
        <v>143</v>
      </c>
      <c s="29" t="s">
        <v>144</v>
      </c>
      <c s="25" t="s">
        <v>47</v>
      </c>
      <c s="30" t="s">
        <v>145</v>
      </c>
      <c s="31" t="s">
        <v>49</v>
      </c>
      <c s="32">
        <v>22.95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50</v>
      </c>
      <c r="E83" s="36" t="s">
        <v>47</v>
      </c>
    </row>
    <row r="84" spans="1:5" ht="12.75">
      <c r="A84" s="37" t="s">
        <v>52</v>
      </c>
      <c r="E84" s="38" t="s">
        <v>146</v>
      </c>
    </row>
    <row r="85" spans="1:5" ht="63.75">
      <c r="A85" t="s">
        <v>54</v>
      </c>
      <c r="E85" s="36" t="s">
        <v>134</v>
      </c>
    </row>
    <row r="86" spans="1:16" ht="12.75">
      <c r="A86" s="25" t="s">
        <v>45</v>
      </c>
      <c s="29" t="s">
        <v>147</v>
      </c>
      <c s="29" t="s">
        <v>148</v>
      </c>
      <c s="25" t="s">
        <v>47</v>
      </c>
      <c s="30" t="s">
        <v>149</v>
      </c>
      <c s="31" t="s">
        <v>49</v>
      </c>
      <c s="32">
        <v>65.65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50</v>
      </c>
      <c r="E87" s="36" t="s">
        <v>47</v>
      </c>
    </row>
    <row r="88" spans="1:5" ht="38.25">
      <c r="A88" s="37" t="s">
        <v>52</v>
      </c>
      <c r="E88" s="38" t="s">
        <v>150</v>
      </c>
    </row>
    <row r="89" spans="1:5" ht="63.75">
      <c r="A89" t="s">
        <v>54</v>
      </c>
      <c r="E89" s="36" t="s">
        <v>134</v>
      </c>
    </row>
    <row r="90" spans="1:16" ht="12.75">
      <c r="A90" s="25" t="s">
        <v>45</v>
      </c>
      <c s="29" t="s">
        <v>151</v>
      </c>
      <c s="29" t="s">
        <v>152</v>
      </c>
      <c s="25" t="s">
        <v>47</v>
      </c>
      <c s="30" t="s">
        <v>153</v>
      </c>
      <c s="31" t="s">
        <v>154</v>
      </c>
      <c s="32">
        <v>57.6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50</v>
      </c>
      <c r="E91" s="36" t="s">
        <v>155</v>
      </c>
    </row>
    <row r="92" spans="1:5" ht="12.75">
      <c r="A92" s="37" t="s">
        <v>52</v>
      </c>
      <c r="E92" s="38" t="s">
        <v>156</v>
      </c>
    </row>
    <row r="93" spans="1:5" ht="63.75">
      <c r="A93" t="s">
        <v>54</v>
      </c>
      <c r="E93" s="36" t="s">
        <v>134</v>
      </c>
    </row>
    <row r="94" spans="1:16" ht="12.75">
      <c r="A94" s="25" t="s">
        <v>45</v>
      </c>
      <c s="29" t="s">
        <v>157</v>
      </c>
      <c s="29" t="s">
        <v>158</v>
      </c>
      <c s="25" t="s">
        <v>47</v>
      </c>
      <c s="30" t="s">
        <v>159</v>
      </c>
      <c s="31" t="s">
        <v>49</v>
      </c>
      <c s="32">
        <v>61.65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50</v>
      </c>
      <c r="E95" s="36" t="s">
        <v>47</v>
      </c>
    </row>
    <row r="96" spans="1:5" ht="89.25">
      <c r="A96" s="37" t="s">
        <v>52</v>
      </c>
      <c r="E96" s="38" t="s">
        <v>160</v>
      </c>
    </row>
    <row r="97" spans="1:5" ht="63.75">
      <c r="A97" t="s">
        <v>54</v>
      </c>
      <c r="E97" s="36" t="s">
        <v>134</v>
      </c>
    </row>
    <row r="98" spans="1:16" ht="12.75">
      <c r="A98" s="25" t="s">
        <v>45</v>
      </c>
      <c s="29" t="s">
        <v>161</v>
      </c>
      <c s="29" t="s">
        <v>162</v>
      </c>
      <c s="25" t="s">
        <v>47</v>
      </c>
      <c s="30" t="s">
        <v>163</v>
      </c>
      <c s="31" t="s">
        <v>49</v>
      </c>
      <c s="32">
        <v>69.6</v>
      </c>
      <c s="33">
        <v>0</v>
      </c>
      <c s="34">
        <f>ROUND(ROUND(H98,2)*ROUND(G98,3),2)</f>
      </c>
      <c r="O98">
        <f>(I98*21)/100</f>
      </c>
      <c t="s">
        <v>23</v>
      </c>
    </row>
    <row r="99" spans="1:5" ht="12.75">
      <c r="A99" s="35" t="s">
        <v>50</v>
      </c>
      <c r="E99" s="36" t="s">
        <v>164</v>
      </c>
    </row>
    <row r="100" spans="1:5" ht="25.5">
      <c r="A100" s="37" t="s">
        <v>52</v>
      </c>
      <c r="E100" s="38" t="s">
        <v>165</v>
      </c>
    </row>
    <row r="101" spans="1:5" ht="38.25">
      <c r="A101" t="s">
        <v>54</v>
      </c>
      <c r="E101" s="36" t="s">
        <v>166</v>
      </c>
    </row>
    <row r="102" spans="1:16" ht="12.75">
      <c r="A102" s="25" t="s">
        <v>45</v>
      </c>
      <c s="29" t="s">
        <v>167</v>
      </c>
      <c s="29" t="s">
        <v>168</v>
      </c>
      <c s="25" t="s">
        <v>47</v>
      </c>
      <c s="30" t="s">
        <v>169</v>
      </c>
      <c s="31" t="s">
        <v>49</v>
      </c>
      <c s="32">
        <v>137.7</v>
      </c>
      <c s="33">
        <v>0</v>
      </c>
      <c s="34">
        <f>ROUND(ROUND(H102,2)*ROUND(G102,3),2)</f>
      </c>
      <c r="O102">
        <f>(I102*21)/100</f>
      </c>
      <c t="s">
        <v>23</v>
      </c>
    </row>
    <row r="103" spans="1:5" ht="12.75">
      <c r="A103" s="35" t="s">
        <v>50</v>
      </c>
      <c r="E103" s="36" t="s">
        <v>170</v>
      </c>
    </row>
    <row r="104" spans="1:5" ht="12.75">
      <c r="A104" s="37" t="s">
        <v>52</v>
      </c>
      <c r="E104" s="38" t="s">
        <v>171</v>
      </c>
    </row>
    <row r="105" spans="1:5" ht="318.75">
      <c r="A105" t="s">
        <v>54</v>
      </c>
      <c r="E105" s="36" t="s">
        <v>172</v>
      </c>
    </row>
    <row r="106" spans="1:16" ht="12.75">
      <c r="A106" s="25" t="s">
        <v>45</v>
      </c>
      <c s="29" t="s">
        <v>173</v>
      </c>
      <c s="29" t="s">
        <v>174</v>
      </c>
      <c s="25" t="s">
        <v>47</v>
      </c>
      <c s="30" t="s">
        <v>175</v>
      </c>
      <c s="31" t="s">
        <v>49</v>
      </c>
      <c s="32">
        <v>69.6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12.75">
      <c r="A107" s="35" t="s">
        <v>50</v>
      </c>
      <c r="E107" s="36" t="s">
        <v>47</v>
      </c>
    </row>
    <row r="108" spans="1:5" ht="12.75">
      <c r="A108" s="37" t="s">
        <v>52</v>
      </c>
      <c r="E108" s="38" t="s">
        <v>176</v>
      </c>
    </row>
    <row r="109" spans="1:5" ht="38.25">
      <c r="A109" t="s">
        <v>54</v>
      </c>
      <c r="E109" s="36" t="s">
        <v>177</v>
      </c>
    </row>
    <row r="110" spans="1:16" ht="12.75">
      <c r="A110" s="25" t="s">
        <v>45</v>
      </c>
      <c s="29" t="s">
        <v>178</v>
      </c>
      <c s="29" t="s">
        <v>179</v>
      </c>
      <c s="25" t="s">
        <v>47</v>
      </c>
      <c s="30" t="s">
        <v>180</v>
      </c>
      <c s="31" t="s">
        <v>181</v>
      </c>
      <c s="32">
        <v>348</v>
      </c>
      <c s="33">
        <v>0</v>
      </c>
      <c s="34">
        <f>ROUND(ROUND(H110,2)*ROUND(G110,3),2)</f>
      </c>
      <c r="O110">
        <f>(I110*21)/100</f>
      </c>
      <c t="s">
        <v>23</v>
      </c>
    </row>
    <row r="111" spans="1:5" ht="12.75">
      <c r="A111" s="35" t="s">
        <v>50</v>
      </c>
      <c r="E111" s="36" t="s">
        <v>182</v>
      </c>
    </row>
    <row r="112" spans="1:5" ht="12.75">
      <c r="A112" s="37" t="s">
        <v>52</v>
      </c>
      <c r="E112" s="38" t="s">
        <v>183</v>
      </c>
    </row>
    <row r="113" spans="1:5" ht="25.5">
      <c r="A113" t="s">
        <v>54</v>
      </c>
      <c r="E113" s="36" t="s">
        <v>184</v>
      </c>
    </row>
    <row r="114" spans="1:16" ht="12.75">
      <c r="A114" s="25" t="s">
        <v>45</v>
      </c>
      <c s="29" t="s">
        <v>185</v>
      </c>
      <c s="29" t="s">
        <v>186</v>
      </c>
      <c s="25" t="s">
        <v>47</v>
      </c>
      <c s="30" t="s">
        <v>187</v>
      </c>
      <c s="31" t="s">
        <v>181</v>
      </c>
      <c s="32">
        <v>348</v>
      </c>
      <c s="33">
        <v>0</v>
      </c>
      <c s="34">
        <f>ROUND(ROUND(H114,2)*ROUND(G114,3),2)</f>
      </c>
      <c r="O114">
        <f>(I114*21)/100</f>
      </c>
      <c t="s">
        <v>23</v>
      </c>
    </row>
    <row r="115" spans="1:5" ht="12.75">
      <c r="A115" s="35" t="s">
        <v>50</v>
      </c>
      <c r="E115" s="36" t="s">
        <v>188</v>
      </c>
    </row>
    <row r="116" spans="1:5" ht="12.75">
      <c r="A116" s="37" t="s">
        <v>52</v>
      </c>
      <c r="E116" s="38" t="s">
        <v>183</v>
      </c>
    </row>
    <row r="117" spans="1:5" ht="38.25">
      <c r="A117" t="s">
        <v>54</v>
      </c>
      <c r="E117" s="36" t="s">
        <v>189</v>
      </c>
    </row>
    <row r="118" spans="1:18" ht="12.75" customHeight="1">
      <c r="A118" s="6" t="s">
        <v>43</v>
      </c>
      <c s="6"/>
      <c s="40" t="s">
        <v>23</v>
      </c>
      <c s="6"/>
      <c s="27" t="s">
        <v>190</v>
      </c>
      <c s="6"/>
      <c s="6"/>
      <c s="6"/>
      <c s="41">
        <f>0+Q118</f>
      </c>
      <c r="O118">
        <f>0+R118</f>
      </c>
      <c r="Q118">
        <f>0+I119+I123+I127+I131+I135+I139</f>
      </c>
      <c>
        <f>0+O119+O123+O127+O131+O135+O139</f>
      </c>
    </row>
    <row r="119" spans="1:16" ht="12.75">
      <c r="A119" s="25" t="s">
        <v>45</v>
      </c>
      <c s="29" t="s">
        <v>191</v>
      </c>
      <c s="29" t="s">
        <v>192</v>
      </c>
      <c s="25" t="s">
        <v>47</v>
      </c>
      <c s="30" t="s">
        <v>193</v>
      </c>
      <c s="31" t="s">
        <v>154</v>
      </c>
      <c s="32">
        <v>30</v>
      </c>
      <c s="33">
        <v>0</v>
      </c>
      <c s="34">
        <f>ROUND(ROUND(H119,2)*ROUND(G119,3),2)</f>
      </c>
      <c r="O119">
        <f>(I119*21)/100</f>
      </c>
      <c t="s">
        <v>23</v>
      </c>
    </row>
    <row r="120" spans="1:5" ht="12.75">
      <c r="A120" s="35" t="s">
        <v>50</v>
      </c>
      <c r="E120" s="36" t="s">
        <v>194</v>
      </c>
    </row>
    <row r="121" spans="1:5" ht="12.75">
      <c r="A121" s="37" t="s">
        <v>52</v>
      </c>
      <c r="E121" s="38" t="s">
        <v>195</v>
      </c>
    </row>
    <row r="122" spans="1:5" ht="165.75">
      <c r="A122" t="s">
        <v>54</v>
      </c>
      <c r="E122" s="36" t="s">
        <v>196</v>
      </c>
    </row>
    <row r="123" spans="1:16" ht="12.75">
      <c r="A123" s="25" t="s">
        <v>45</v>
      </c>
      <c s="29" t="s">
        <v>197</v>
      </c>
      <c s="29" t="s">
        <v>198</v>
      </c>
      <c s="25" t="s">
        <v>47</v>
      </c>
      <c s="30" t="s">
        <v>199</v>
      </c>
      <c s="31" t="s">
        <v>49</v>
      </c>
      <c s="32">
        <v>0.18</v>
      </c>
      <c s="33">
        <v>0</v>
      </c>
      <c s="34">
        <f>ROUND(ROUND(H123,2)*ROUND(G123,3),2)</f>
      </c>
      <c r="O123">
        <f>(I123*21)/100</f>
      </c>
      <c t="s">
        <v>23</v>
      </c>
    </row>
    <row r="124" spans="1:5" ht="12.75">
      <c r="A124" s="35" t="s">
        <v>50</v>
      </c>
      <c r="E124" s="36" t="s">
        <v>47</v>
      </c>
    </row>
    <row r="125" spans="1:5" ht="25.5">
      <c r="A125" s="37" t="s">
        <v>52</v>
      </c>
      <c r="E125" s="38" t="s">
        <v>200</v>
      </c>
    </row>
    <row r="126" spans="1:5" ht="51">
      <c r="A126" t="s">
        <v>54</v>
      </c>
      <c r="E126" s="36" t="s">
        <v>201</v>
      </c>
    </row>
    <row r="127" spans="1:16" ht="12.75">
      <c r="A127" s="25" t="s">
        <v>45</v>
      </c>
      <c s="29" t="s">
        <v>202</v>
      </c>
      <c s="29" t="s">
        <v>203</v>
      </c>
      <c s="25" t="s">
        <v>47</v>
      </c>
      <c s="30" t="s">
        <v>204</v>
      </c>
      <c s="31" t="s">
        <v>154</v>
      </c>
      <c s="32">
        <v>318.087</v>
      </c>
      <c s="33">
        <v>0</v>
      </c>
      <c s="34">
        <f>ROUND(ROUND(H127,2)*ROUND(G127,3),2)</f>
      </c>
      <c r="O127">
        <f>(I127*21)/100</f>
      </c>
      <c t="s">
        <v>23</v>
      </c>
    </row>
    <row r="128" spans="1:5" ht="12.75">
      <c r="A128" s="35" t="s">
        <v>50</v>
      </c>
      <c r="E128" s="36" t="s">
        <v>205</v>
      </c>
    </row>
    <row r="129" spans="1:5" ht="12.75">
      <c r="A129" s="37" t="s">
        <v>52</v>
      </c>
      <c r="E129" s="38" t="s">
        <v>206</v>
      </c>
    </row>
    <row r="130" spans="1:5" ht="63.75">
      <c r="A130" t="s">
        <v>54</v>
      </c>
      <c r="E130" s="36" t="s">
        <v>207</v>
      </c>
    </row>
    <row r="131" spans="1:16" ht="12.75">
      <c r="A131" s="25" t="s">
        <v>45</v>
      </c>
      <c s="29" t="s">
        <v>208</v>
      </c>
      <c s="29" t="s">
        <v>209</v>
      </c>
      <c s="25" t="s">
        <v>47</v>
      </c>
      <c s="30" t="s">
        <v>210</v>
      </c>
      <c s="31" t="s">
        <v>154</v>
      </c>
      <c s="32">
        <v>14</v>
      </c>
      <c s="33">
        <v>0</v>
      </c>
      <c s="34">
        <f>ROUND(ROUND(H131,2)*ROUND(G131,3),2)</f>
      </c>
      <c r="O131">
        <f>(I131*21)/100</f>
      </c>
      <c t="s">
        <v>23</v>
      </c>
    </row>
    <row r="132" spans="1:5" ht="12.75">
      <c r="A132" s="35" t="s">
        <v>50</v>
      </c>
      <c r="E132" s="36" t="s">
        <v>211</v>
      </c>
    </row>
    <row r="133" spans="1:5" ht="25.5">
      <c r="A133" s="37" t="s">
        <v>52</v>
      </c>
      <c r="E133" s="38" t="s">
        <v>212</v>
      </c>
    </row>
    <row r="134" spans="1:5" ht="63.75">
      <c r="A134" t="s">
        <v>54</v>
      </c>
      <c r="E134" s="36" t="s">
        <v>207</v>
      </c>
    </row>
    <row r="135" spans="1:16" ht="12.75">
      <c r="A135" s="25" t="s">
        <v>45</v>
      </c>
      <c s="29" t="s">
        <v>213</v>
      </c>
      <c s="29" t="s">
        <v>214</v>
      </c>
      <c s="25" t="s">
        <v>47</v>
      </c>
      <c s="30" t="s">
        <v>215</v>
      </c>
      <c s="31" t="s">
        <v>154</v>
      </c>
      <c s="32">
        <v>12</v>
      </c>
      <c s="33">
        <v>0</v>
      </c>
      <c s="34">
        <f>ROUND(ROUND(H135,2)*ROUND(G135,3),2)</f>
      </c>
      <c r="O135">
        <f>(I135*21)/100</f>
      </c>
      <c t="s">
        <v>23</v>
      </c>
    </row>
    <row r="136" spans="1:5" ht="12.75">
      <c r="A136" s="35" t="s">
        <v>50</v>
      </c>
      <c r="E136" s="36" t="s">
        <v>205</v>
      </c>
    </row>
    <row r="137" spans="1:5" ht="12.75">
      <c r="A137" s="37" t="s">
        <v>52</v>
      </c>
      <c r="E137" s="38" t="s">
        <v>216</v>
      </c>
    </row>
    <row r="138" spans="1:5" ht="63.75">
      <c r="A138" t="s">
        <v>54</v>
      </c>
      <c r="E138" s="36" t="s">
        <v>207</v>
      </c>
    </row>
    <row r="139" spans="1:16" ht="12.75">
      <c r="A139" s="25" t="s">
        <v>45</v>
      </c>
      <c s="29" t="s">
        <v>217</v>
      </c>
      <c s="29" t="s">
        <v>218</v>
      </c>
      <c s="25" t="s">
        <v>47</v>
      </c>
      <c s="30" t="s">
        <v>219</v>
      </c>
      <c s="31" t="s">
        <v>154</v>
      </c>
      <c s="32">
        <v>7.2</v>
      </c>
      <c s="33">
        <v>0</v>
      </c>
      <c s="34">
        <f>ROUND(ROUND(H139,2)*ROUND(G139,3),2)</f>
      </c>
      <c r="O139">
        <f>(I139*21)/100</f>
      </c>
      <c t="s">
        <v>23</v>
      </c>
    </row>
    <row r="140" spans="1:5" ht="12.75">
      <c r="A140" s="35" t="s">
        <v>50</v>
      </c>
      <c r="E140" s="36" t="s">
        <v>205</v>
      </c>
    </row>
    <row r="141" spans="1:5" ht="12.75">
      <c r="A141" s="37" t="s">
        <v>52</v>
      </c>
      <c r="E141" s="38" t="s">
        <v>220</v>
      </c>
    </row>
    <row r="142" spans="1:5" ht="63.75">
      <c r="A142" t="s">
        <v>54</v>
      </c>
      <c r="E142" s="36" t="s">
        <v>207</v>
      </c>
    </row>
    <row r="143" spans="1:18" ht="12.75" customHeight="1">
      <c r="A143" s="6" t="s">
        <v>43</v>
      </c>
      <c s="6"/>
      <c s="40" t="s">
        <v>22</v>
      </c>
      <c s="6"/>
      <c s="27" t="s">
        <v>221</v>
      </c>
      <c s="6"/>
      <c s="6"/>
      <c s="6"/>
      <c s="41">
        <f>0+Q143</f>
      </c>
      <c r="O143">
        <f>0+R143</f>
      </c>
      <c r="Q143">
        <f>0+I144+I148+I152+I156+I160+I164</f>
      </c>
      <c>
        <f>0+O144+O148+O152+O156+O160+O164</f>
      </c>
    </row>
    <row r="144" spans="1:16" ht="12.75">
      <c r="A144" s="25" t="s">
        <v>45</v>
      </c>
      <c s="29" t="s">
        <v>222</v>
      </c>
      <c s="29" t="s">
        <v>223</v>
      </c>
      <c s="25" t="s">
        <v>47</v>
      </c>
      <c s="30" t="s">
        <v>224</v>
      </c>
      <c s="31" t="s">
        <v>225</v>
      </c>
      <c s="32">
        <v>180</v>
      </c>
      <c s="33">
        <v>0</v>
      </c>
      <c s="34">
        <f>ROUND(ROUND(H144,2)*ROUND(G144,3),2)</f>
      </c>
      <c r="O144">
        <f>(I144*21)/100</f>
      </c>
      <c t="s">
        <v>23</v>
      </c>
    </row>
    <row r="145" spans="1:5" ht="12.75">
      <c r="A145" s="35" t="s">
        <v>50</v>
      </c>
      <c r="E145" s="36" t="s">
        <v>47</v>
      </c>
    </row>
    <row r="146" spans="1:5" ht="12.75">
      <c r="A146" s="37" t="s">
        <v>52</v>
      </c>
      <c r="E146" s="38" t="s">
        <v>226</v>
      </c>
    </row>
    <row r="147" spans="1:5" ht="25.5">
      <c r="A147" t="s">
        <v>54</v>
      </c>
      <c r="E147" s="36" t="s">
        <v>227</v>
      </c>
    </row>
    <row r="148" spans="1:16" ht="12.75">
      <c r="A148" s="25" t="s">
        <v>45</v>
      </c>
      <c s="29" t="s">
        <v>228</v>
      </c>
      <c s="29" t="s">
        <v>229</v>
      </c>
      <c s="25" t="s">
        <v>47</v>
      </c>
      <c s="30" t="s">
        <v>230</v>
      </c>
      <c s="31" t="s">
        <v>49</v>
      </c>
      <c s="32">
        <v>20.425</v>
      </c>
      <c s="33">
        <v>0</v>
      </c>
      <c s="34">
        <f>ROUND(ROUND(H148,2)*ROUND(G148,3),2)</f>
      </c>
      <c r="O148">
        <f>(I148*21)/100</f>
      </c>
      <c t="s">
        <v>23</v>
      </c>
    </row>
    <row r="149" spans="1:5" ht="12.75">
      <c r="A149" s="35" t="s">
        <v>50</v>
      </c>
      <c r="E149" s="36" t="s">
        <v>47</v>
      </c>
    </row>
    <row r="150" spans="1:5" ht="12.75">
      <c r="A150" s="37" t="s">
        <v>52</v>
      </c>
      <c r="E150" s="38" t="s">
        <v>231</v>
      </c>
    </row>
    <row r="151" spans="1:5" ht="382.5">
      <c r="A151" t="s">
        <v>54</v>
      </c>
      <c r="E151" s="36" t="s">
        <v>232</v>
      </c>
    </row>
    <row r="152" spans="1:16" ht="12.75">
      <c r="A152" s="25" t="s">
        <v>45</v>
      </c>
      <c s="29" t="s">
        <v>233</v>
      </c>
      <c s="29" t="s">
        <v>234</v>
      </c>
      <c s="25" t="s">
        <v>47</v>
      </c>
      <c s="30" t="s">
        <v>235</v>
      </c>
      <c s="31" t="s">
        <v>236</v>
      </c>
      <c s="32">
        <v>4.81</v>
      </c>
      <c s="33">
        <v>0</v>
      </c>
      <c s="34">
        <f>ROUND(ROUND(H152,2)*ROUND(G152,3),2)</f>
      </c>
      <c r="O152">
        <f>(I152*21)/100</f>
      </c>
      <c t="s">
        <v>23</v>
      </c>
    </row>
    <row r="153" spans="1:5" ht="12.75">
      <c r="A153" s="35" t="s">
        <v>50</v>
      </c>
      <c r="E153" s="36" t="s">
        <v>47</v>
      </c>
    </row>
    <row r="154" spans="1:5" ht="25.5">
      <c r="A154" s="37" t="s">
        <v>52</v>
      </c>
      <c r="E154" s="38" t="s">
        <v>237</v>
      </c>
    </row>
    <row r="155" spans="1:5" ht="242.25">
      <c r="A155" t="s">
        <v>54</v>
      </c>
      <c r="E155" s="36" t="s">
        <v>238</v>
      </c>
    </row>
    <row r="156" spans="1:16" ht="12.75">
      <c r="A156" s="25" t="s">
        <v>45</v>
      </c>
      <c s="29" t="s">
        <v>239</v>
      </c>
      <c s="29" t="s">
        <v>240</v>
      </c>
      <c s="25" t="s">
        <v>47</v>
      </c>
      <c s="30" t="s">
        <v>241</v>
      </c>
      <c s="31" t="s">
        <v>49</v>
      </c>
      <c s="32">
        <v>4.8</v>
      </c>
      <c s="33">
        <v>0</v>
      </c>
      <c s="34">
        <f>ROUND(ROUND(H156,2)*ROUND(G156,3),2)</f>
      </c>
      <c r="O156">
        <f>(I156*21)/100</f>
      </c>
      <c t="s">
        <v>23</v>
      </c>
    </row>
    <row r="157" spans="1:5" ht="12.75">
      <c r="A157" s="35" t="s">
        <v>50</v>
      </c>
      <c r="E157" s="36" t="s">
        <v>242</v>
      </c>
    </row>
    <row r="158" spans="1:5" ht="25.5">
      <c r="A158" s="37" t="s">
        <v>52</v>
      </c>
      <c r="E158" s="38" t="s">
        <v>243</v>
      </c>
    </row>
    <row r="159" spans="1:5" ht="38.25">
      <c r="A159" t="s">
        <v>54</v>
      </c>
      <c r="E159" s="36" t="s">
        <v>244</v>
      </c>
    </row>
    <row r="160" spans="1:16" ht="12.75">
      <c r="A160" s="25" t="s">
        <v>45</v>
      </c>
      <c s="29" t="s">
        <v>245</v>
      </c>
      <c s="29" t="s">
        <v>246</v>
      </c>
      <c s="25" t="s">
        <v>47</v>
      </c>
      <c s="30" t="s">
        <v>247</v>
      </c>
      <c s="31" t="s">
        <v>49</v>
      </c>
      <c s="32">
        <v>14.44</v>
      </c>
      <c s="33">
        <v>0</v>
      </c>
      <c s="34">
        <f>ROUND(ROUND(H160,2)*ROUND(G160,3),2)</f>
      </c>
      <c r="O160">
        <f>(I160*21)/100</f>
      </c>
      <c t="s">
        <v>23</v>
      </c>
    </row>
    <row r="161" spans="1:5" ht="12.75">
      <c r="A161" s="35" t="s">
        <v>50</v>
      </c>
      <c r="E161" s="36" t="s">
        <v>47</v>
      </c>
    </row>
    <row r="162" spans="1:5" ht="51">
      <c r="A162" s="37" t="s">
        <v>52</v>
      </c>
      <c r="E162" s="38" t="s">
        <v>248</v>
      </c>
    </row>
    <row r="163" spans="1:5" ht="369.75">
      <c r="A163" t="s">
        <v>54</v>
      </c>
      <c r="E163" s="36" t="s">
        <v>249</v>
      </c>
    </row>
    <row r="164" spans="1:16" ht="12.75">
      <c r="A164" s="25" t="s">
        <v>45</v>
      </c>
      <c s="29" t="s">
        <v>250</v>
      </c>
      <c s="29" t="s">
        <v>251</v>
      </c>
      <c s="25" t="s">
        <v>47</v>
      </c>
      <c s="30" t="s">
        <v>252</v>
      </c>
      <c s="31" t="s">
        <v>49</v>
      </c>
      <c s="32">
        <v>11.96</v>
      </c>
      <c s="33">
        <v>0</v>
      </c>
      <c s="34">
        <f>ROUND(ROUND(H164,2)*ROUND(G164,3),2)</f>
      </c>
      <c r="O164">
        <f>(I164*21)/100</f>
      </c>
      <c t="s">
        <v>23</v>
      </c>
    </row>
    <row r="165" spans="1:5" ht="12.75">
      <c r="A165" s="35" t="s">
        <v>50</v>
      </c>
      <c r="E165" s="36" t="s">
        <v>47</v>
      </c>
    </row>
    <row r="166" spans="1:5" ht="25.5">
      <c r="A166" s="37" t="s">
        <v>52</v>
      </c>
      <c r="E166" s="38" t="s">
        <v>253</v>
      </c>
    </row>
    <row r="167" spans="1:5" ht="38.25">
      <c r="A167" t="s">
        <v>54</v>
      </c>
      <c r="E167" s="36" t="s">
        <v>244</v>
      </c>
    </row>
    <row r="168" spans="1:18" ht="12.75" customHeight="1">
      <c r="A168" s="6" t="s">
        <v>43</v>
      </c>
      <c s="6"/>
      <c s="40" t="s">
        <v>33</v>
      </c>
      <c s="6"/>
      <c s="27" t="s">
        <v>254</v>
      </c>
      <c s="6"/>
      <c s="6"/>
      <c s="6"/>
      <c s="41">
        <f>0+Q168</f>
      </c>
      <c r="O168">
        <f>0+R168</f>
      </c>
      <c r="Q168">
        <f>0+I169+I173+I177+I181+I185+I189+I193+I197</f>
      </c>
      <c>
        <f>0+O169+O173+O177+O181+O185+O189+O193+O197</f>
      </c>
    </row>
    <row r="169" spans="1:16" ht="12.75">
      <c r="A169" s="25" t="s">
        <v>45</v>
      </c>
      <c s="29" t="s">
        <v>255</v>
      </c>
      <c s="29" t="s">
        <v>256</v>
      </c>
      <c s="25" t="s">
        <v>47</v>
      </c>
      <c s="30" t="s">
        <v>257</v>
      </c>
      <c s="31" t="s">
        <v>49</v>
      </c>
      <c s="32">
        <v>179.4</v>
      </c>
      <c s="33">
        <v>0</v>
      </c>
      <c s="34">
        <f>ROUND(ROUND(H169,2)*ROUND(G169,3),2)</f>
      </c>
      <c r="O169">
        <f>(I169*21)/100</f>
      </c>
      <c t="s">
        <v>23</v>
      </c>
    </row>
    <row r="170" spans="1:5" ht="12.75">
      <c r="A170" s="35" t="s">
        <v>50</v>
      </c>
      <c r="E170" s="36" t="s">
        <v>258</v>
      </c>
    </row>
    <row r="171" spans="1:5" ht="12.75">
      <c r="A171" s="37" t="s">
        <v>52</v>
      </c>
      <c r="E171" s="38" t="s">
        <v>259</v>
      </c>
    </row>
    <row r="172" spans="1:5" ht="369.75">
      <c r="A172" t="s">
        <v>54</v>
      </c>
      <c r="E172" s="36" t="s">
        <v>249</v>
      </c>
    </row>
    <row r="173" spans="1:16" ht="12.75">
      <c r="A173" s="25" t="s">
        <v>45</v>
      </c>
      <c s="29" t="s">
        <v>260</v>
      </c>
      <c s="29" t="s">
        <v>261</v>
      </c>
      <c s="25" t="s">
        <v>47</v>
      </c>
      <c s="30" t="s">
        <v>262</v>
      </c>
      <c s="31" t="s">
        <v>49</v>
      </c>
      <c s="32">
        <v>49.163</v>
      </c>
      <c s="33">
        <v>0</v>
      </c>
      <c s="34">
        <f>ROUND(ROUND(H173,2)*ROUND(G173,3),2)</f>
      </c>
      <c r="O173">
        <f>(I173*21)/100</f>
      </c>
      <c t="s">
        <v>23</v>
      </c>
    </row>
    <row r="174" spans="1:5" ht="12.75">
      <c r="A174" s="35" t="s">
        <v>50</v>
      </c>
      <c r="E174" s="36" t="s">
        <v>47</v>
      </c>
    </row>
    <row r="175" spans="1:5" ht="12.75">
      <c r="A175" s="37" t="s">
        <v>52</v>
      </c>
      <c r="E175" s="38" t="s">
        <v>263</v>
      </c>
    </row>
    <row r="176" spans="1:5" ht="369.75">
      <c r="A176" t="s">
        <v>54</v>
      </c>
      <c r="E176" s="36" t="s">
        <v>249</v>
      </c>
    </row>
    <row r="177" spans="1:16" ht="12.75">
      <c r="A177" s="25" t="s">
        <v>45</v>
      </c>
      <c s="29" t="s">
        <v>264</v>
      </c>
      <c s="29" t="s">
        <v>265</v>
      </c>
      <c s="25" t="s">
        <v>47</v>
      </c>
      <c s="30" t="s">
        <v>266</v>
      </c>
      <c s="31" t="s">
        <v>236</v>
      </c>
      <c s="32">
        <v>14.155</v>
      </c>
      <c s="33">
        <v>0</v>
      </c>
      <c s="34">
        <f>ROUND(ROUND(H177,2)*ROUND(G177,3),2)</f>
      </c>
      <c r="O177">
        <f>(I177*21)/100</f>
      </c>
      <c t="s">
        <v>23</v>
      </c>
    </row>
    <row r="178" spans="1:5" ht="12.75">
      <c r="A178" s="35" t="s">
        <v>50</v>
      </c>
      <c r="E178" s="36" t="s">
        <v>47</v>
      </c>
    </row>
    <row r="179" spans="1:5" ht="76.5">
      <c r="A179" s="37" t="s">
        <v>52</v>
      </c>
      <c r="E179" s="38" t="s">
        <v>267</v>
      </c>
    </row>
    <row r="180" spans="1:5" ht="267.75">
      <c r="A180" t="s">
        <v>54</v>
      </c>
      <c r="E180" s="36" t="s">
        <v>268</v>
      </c>
    </row>
    <row r="181" spans="1:16" ht="12.75">
      <c r="A181" s="25" t="s">
        <v>45</v>
      </c>
      <c s="29" t="s">
        <v>269</v>
      </c>
      <c s="29" t="s">
        <v>270</v>
      </c>
      <c s="25" t="s">
        <v>47</v>
      </c>
      <c s="30" t="s">
        <v>271</v>
      </c>
      <c s="31" t="s">
        <v>236</v>
      </c>
      <c s="32">
        <v>6.19</v>
      </c>
      <c s="33">
        <v>0</v>
      </c>
      <c s="34">
        <f>ROUND(ROUND(H181,2)*ROUND(G181,3),2)</f>
      </c>
      <c r="O181">
        <f>(I181*21)/100</f>
      </c>
      <c t="s">
        <v>23</v>
      </c>
    </row>
    <row r="182" spans="1:5" ht="12.75">
      <c r="A182" s="35" t="s">
        <v>50</v>
      </c>
      <c r="E182" s="36" t="s">
        <v>272</v>
      </c>
    </row>
    <row r="183" spans="1:5" ht="25.5">
      <c r="A183" s="37" t="s">
        <v>52</v>
      </c>
      <c r="E183" s="38" t="s">
        <v>273</v>
      </c>
    </row>
    <row r="184" spans="1:5" ht="267.75">
      <c r="A184" t="s">
        <v>54</v>
      </c>
      <c r="E184" s="36" t="s">
        <v>268</v>
      </c>
    </row>
    <row r="185" spans="1:16" ht="12.75">
      <c r="A185" s="25" t="s">
        <v>45</v>
      </c>
      <c s="29" t="s">
        <v>274</v>
      </c>
      <c s="29" t="s">
        <v>275</v>
      </c>
      <c s="25" t="s">
        <v>47</v>
      </c>
      <c s="30" t="s">
        <v>276</v>
      </c>
      <c s="31" t="s">
        <v>236</v>
      </c>
      <c s="32">
        <v>0.027</v>
      </c>
      <c s="33">
        <v>0</v>
      </c>
      <c s="34">
        <f>ROUND(ROUND(H185,2)*ROUND(G185,3),2)</f>
      </c>
      <c r="O185">
        <f>(I185*21)/100</f>
      </c>
      <c t="s">
        <v>23</v>
      </c>
    </row>
    <row r="186" spans="1:5" ht="12.75">
      <c r="A186" s="35" t="s">
        <v>50</v>
      </c>
      <c r="E186" s="36" t="s">
        <v>47</v>
      </c>
    </row>
    <row r="187" spans="1:5" ht="25.5">
      <c r="A187" s="37" t="s">
        <v>52</v>
      </c>
      <c r="E187" s="38" t="s">
        <v>277</v>
      </c>
    </row>
    <row r="188" spans="1:5" ht="293.25">
      <c r="A188" t="s">
        <v>54</v>
      </c>
      <c r="E188" s="36" t="s">
        <v>278</v>
      </c>
    </row>
    <row r="189" spans="1:16" ht="12.75">
      <c r="A189" s="25" t="s">
        <v>45</v>
      </c>
      <c s="29" t="s">
        <v>279</v>
      </c>
      <c s="29" t="s">
        <v>280</v>
      </c>
      <c s="25" t="s">
        <v>47</v>
      </c>
      <c s="30" t="s">
        <v>281</v>
      </c>
      <c s="31" t="s">
        <v>236</v>
      </c>
      <c s="32">
        <v>1.368</v>
      </c>
      <c s="33">
        <v>0</v>
      </c>
      <c s="34">
        <f>ROUND(ROUND(H189,2)*ROUND(G189,3),2)</f>
      </c>
      <c r="O189">
        <f>(I189*21)/100</f>
      </c>
      <c t="s">
        <v>23</v>
      </c>
    </row>
    <row r="190" spans="1:5" ht="12.75">
      <c r="A190" s="35" t="s">
        <v>50</v>
      </c>
      <c r="E190" s="36" t="s">
        <v>47</v>
      </c>
    </row>
    <row r="191" spans="1:5" ht="12.75">
      <c r="A191" s="37" t="s">
        <v>52</v>
      </c>
      <c r="E191" s="38" t="s">
        <v>282</v>
      </c>
    </row>
    <row r="192" spans="1:5" ht="293.25">
      <c r="A192" t="s">
        <v>54</v>
      </c>
      <c r="E192" s="36" t="s">
        <v>278</v>
      </c>
    </row>
    <row r="193" spans="1:16" ht="12.75">
      <c r="A193" s="25" t="s">
        <v>45</v>
      </c>
      <c s="29" t="s">
        <v>283</v>
      </c>
      <c s="29" t="s">
        <v>284</v>
      </c>
      <c s="25" t="s">
        <v>47</v>
      </c>
      <c s="30" t="s">
        <v>285</v>
      </c>
      <c s="31" t="s">
        <v>49</v>
      </c>
      <c s="32">
        <v>4.8</v>
      </c>
      <c s="33">
        <v>0</v>
      </c>
      <c s="34">
        <f>ROUND(ROUND(H193,2)*ROUND(G193,3),2)</f>
      </c>
      <c r="O193">
        <f>(I193*21)/100</f>
      </c>
      <c t="s">
        <v>23</v>
      </c>
    </row>
    <row r="194" spans="1:5" ht="12.75">
      <c r="A194" s="35" t="s">
        <v>50</v>
      </c>
      <c r="E194" s="36" t="s">
        <v>47</v>
      </c>
    </row>
    <row r="195" spans="1:5" ht="12.75">
      <c r="A195" s="37" t="s">
        <v>52</v>
      </c>
      <c r="E195" s="38" t="s">
        <v>286</v>
      </c>
    </row>
    <row r="196" spans="1:5" ht="369.75">
      <c r="A196" t="s">
        <v>54</v>
      </c>
      <c r="E196" s="36" t="s">
        <v>249</v>
      </c>
    </row>
    <row r="197" spans="1:16" ht="25.5">
      <c r="A197" s="25" t="s">
        <v>45</v>
      </c>
      <c s="29" t="s">
        <v>287</v>
      </c>
      <c s="29" t="s">
        <v>288</v>
      </c>
      <c s="25" t="s">
        <v>47</v>
      </c>
      <c s="30" t="s">
        <v>289</v>
      </c>
      <c s="31" t="s">
        <v>49</v>
      </c>
      <c s="32">
        <v>4.8</v>
      </c>
      <c s="33">
        <v>0</v>
      </c>
      <c s="34">
        <f>ROUND(ROUND(H197,2)*ROUND(G197,3),2)</f>
      </c>
      <c r="O197">
        <f>(I197*21)/100</f>
      </c>
      <c t="s">
        <v>23</v>
      </c>
    </row>
    <row r="198" spans="1:5" ht="12.75">
      <c r="A198" s="35" t="s">
        <v>50</v>
      </c>
      <c r="E198" s="36" t="s">
        <v>47</v>
      </c>
    </row>
    <row r="199" spans="1:5" ht="12.75">
      <c r="A199" s="37" t="s">
        <v>52</v>
      </c>
      <c r="E199" s="38" t="s">
        <v>290</v>
      </c>
    </row>
    <row r="200" spans="1:5" ht="38.25">
      <c r="A200" t="s">
        <v>54</v>
      </c>
      <c r="E200" s="36" t="s">
        <v>291</v>
      </c>
    </row>
    <row r="201" spans="1:18" ht="12.75" customHeight="1">
      <c r="A201" s="6" t="s">
        <v>43</v>
      </c>
      <c s="6"/>
      <c s="40" t="s">
        <v>35</v>
      </c>
      <c s="6"/>
      <c s="27" t="s">
        <v>292</v>
      </c>
      <c s="6"/>
      <c s="6"/>
      <c s="6"/>
      <c s="41">
        <f>0+Q201</f>
      </c>
      <c r="O201">
        <f>0+R201</f>
      </c>
      <c r="Q201">
        <f>0+I202+I206+I210+I214+I218+I222+I226+I230+I234+I238+I242</f>
      </c>
      <c>
        <f>0+O202+O206+O210+O214+O218+O222+O226+O230+O234+O238+O242</f>
      </c>
    </row>
    <row r="202" spans="1:16" ht="12.75">
      <c r="A202" s="25" t="s">
        <v>45</v>
      </c>
      <c s="29" t="s">
        <v>293</v>
      </c>
      <c s="29" t="s">
        <v>294</v>
      </c>
      <c s="25" t="s">
        <v>47</v>
      </c>
      <c s="30" t="s">
        <v>295</v>
      </c>
      <c s="31" t="s">
        <v>49</v>
      </c>
      <c s="32">
        <v>9.9</v>
      </c>
      <c s="33">
        <v>0</v>
      </c>
      <c s="34">
        <f>ROUND(ROUND(H202,2)*ROUND(G202,3),2)</f>
      </c>
      <c r="O202">
        <f>(I202*21)/100</f>
      </c>
      <c t="s">
        <v>23</v>
      </c>
    </row>
    <row r="203" spans="1:5" ht="12.75">
      <c r="A203" s="35" t="s">
        <v>50</v>
      </c>
      <c r="E203" s="36" t="s">
        <v>47</v>
      </c>
    </row>
    <row r="204" spans="1:5" ht="102">
      <c r="A204" s="37" t="s">
        <v>52</v>
      </c>
      <c r="E204" s="38" t="s">
        <v>296</v>
      </c>
    </row>
    <row r="205" spans="1:5" ht="127.5">
      <c r="A205" t="s">
        <v>54</v>
      </c>
      <c r="E205" s="36" t="s">
        <v>297</v>
      </c>
    </row>
    <row r="206" spans="1:16" ht="12.75">
      <c r="A206" s="25" t="s">
        <v>45</v>
      </c>
      <c s="29" t="s">
        <v>298</v>
      </c>
      <c s="29" t="s">
        <v>299</v>
      </c>
      <c s="25" t="s">
        <v>47</v>
      </c>
      <c s="30" t="s">
        <v>300</v>
      </c>
      <c s="31" t="s">
        <v>49</v>
      </c>
      <c s="32">
        <v>5.6</v>
      </c>
      <c s="33">
        <v>0</v>
      </c>
      <c s="34">
        <f>ROUND(ROUND(H206,2)*ROUND(G206,3),2)</f>
      </c>
      <c r="O206">
        <f>(I206*21)/100</f>
      </c>
      <c t="s">
        <v>23</v>
      </c>
    </row>
    <row r="207" spans="1:5" ht="12.75">
      <c r="A207" s="35" t="s">
        <v>50</v>
      </c>
      <c r="E207" s="36" t="s">
        <v>47</v>
      </c>
    </row>
    <row r="208" spans="1:5" ht="12.75">
      <c r="A208" s="37" t="s">
        <v>52</v>
      </c>
      <c r="E208" s="38" t="s">
        <v>301</v>
      </c>
    </row>
    <row r="209" spans="1:5" ht="127.5">
      <c r="A209" t="s">
        <v>54</v>
      </c>
      <c r="E209" s="36" t="s">
        <v>297</v>
      </c>
    </row>
    <row r="210" spans="1:16" ht="12.75">
      <c r="A210" s="25" t="s">
        <v>45</v>
      </c>
      <c s="29" t="s">
        <v>302</v>
      </c>
      <c s="29" t="s">
        <v>303</v>
      </c>
      <c s="25" t="s">
        <v>47</v>
      </c>
      <c s="30" t="s">
        <v>304</v>
      </c>
      <c s="31" t="s">
        <v>49</v>
      </c>
      <c s="32">
        <v>4.8</v>
      </c>
      <c s="33">
        <v>0</v>
      </c>
      <c s="34">
        <f>ROUND(ROUND(H210,2)*ROUND(G210,3),2)</f>
      </c>
      <c r="O210">
        <f>(I210*21)/100</f>
      </c>
      <c t="s">
        <v>23</v>
      </c>
    </row>
    <row r="211" spans="1:5" ht="12.75">
      <c r="A211" s="35" t="s">
        <v>50</v>
      </c>
      <c r="E211" s="36" t="s">
        <v>305</v>
      </c>
    </row>
    <row r="212" spans="1:5" ht="12.75">
      <c r="A212" s="37" t="s">
        <v>52</v>
      </c>
      <c r="E212" s="38" t="s">
        <v>306</v>
      </c>
    </row>
    <row r="213" spans="1:5" ht="51">
      <c r="A213" t="s">
        <v>54</v>
      </c>
      <c r="E213" s="36" t="s">
        <v>307</v>
      </c>
    </row>
    <row r="214" spans="1:16" ht="12.75">
      <c r="A214" s="25" t="s">
        <v>45</v>
      </c>
      <c s="29" t="s">
        <v>308</v>
      </c>
      <c s="29" t="s">
        <v>309</v>
      </c>
      <c s="25" t="s">
        <v>47</v>
      </c>
      <c s="30" t="s">
        <v>310</v>
      </c>
      <c s="31" t="s">
        <v>181</v>
      </c>
      <c s="32">
        <v>32</v>
      </c>
      <c s="33">
        <v>0</v>
      </c>
      <c s="34">
        <f>ROUND(ROUND(H214,2)*ROUND(G214,3),2)</f>
      </c>
      <c r="O214">
        <f>(I214*21)/100</f>
      </c>
      <c t="s">
        <v>23</v>
      </c>
    </row>
    <row r="215" spans="1:5" ht="12.75">
      <c r="A215" s="35" t="s">
        <v>50</v>
      </c>
      <c r="E215" s="36" t="s">
        <v>311</v>
      </c>
    </row>
    <row r="216" spans="1:5" ht="12.75">
      <c r="A216" s="37" t="s">
        <v>52</v>
      </c>
      <c r="E216" s="38" t="s">
        <v>312</v>
      </c>
    </row>
    <row r="217" spans="1:5" ht="51">
      <c r="A217" t="s">
        <v>54</v>
      </c>
      <c r="E217" s="36" t="s">
        <v>313</v>
      </c>
    </row>
    <row r="218" spans="1:16" ht="12.75">
      <c r="A218" s="25" t="s">
        <v>45</v>
      </c>
      <c s="29" t="s">
        <v>314</v>
      </c>
      <c s="29" t="s">
        <v>315</v>
      </c>
      <c s="25" t="s">
        <v>47</v>
      </c>
      <c s="30" t="s">
        <v>316</v>
      </c>
      <c s="31" t="s">
        <v>181</v>
      </c>
      <c s="32">
        <v>562</v>
      </c>
      <c s="33">
        <v>0</v>
      </c>
      <c s="34">
        <f>ROUND(ROUND(H218,2)*ROUND(G218,3),2)</f>
      </c>
      <c r="O218">
        <f>(I218*21)/100</f>
      </c>
      <c t="s">
        <v>23</v>
      </c>
    </row>
    <row r="219" spans="1:5" ht="12.75">
      <c r="A219" s="35" t="s">
        <v>50</v>
      </c>
      <c r="E219" s="36" t="s">
        <v>317</v>
      </c>
    </row>
    <row r="220" spans="1:5" ht="63.75">
      <c r="A220" s="37" t="s">
        <v>52</v>
      </c>
      <c r="E220" s="38" t="s">
        <v>318</v>
      </c>
    </row>
    <row r="221" spans="1:5" ht="51">
      <c r="A221" t="s">
        <v>54</v>
      </c>
      <c r="E221" s="36" t="s">
        <v>313</v>
      </c>
    </row>
    <row r="222" spans="1:16" ht="12.75">
      <c r="A222" s="25" t="s">
        <v>45</v>
      </c>
      <c s="29" t="s">
        <v>319</v>
      </c>
      <c s="29" t="s">
        <v>320</v>
      </c>
      <c s="25" t="s">
        <v>47</v>
      </c>
      <c s="30" t="s">
        <v>321</v>
      </c>
      <c s="31" t="s">
        <v>181</v>
      </c>
      <c s="32">
        <v>166.5</v>
      </c>
      <c s="33">
        <v>0</v>
      </c>
      <c s="34">
        <f>ROUND(ROUND(H222,2)*ROUND(G222,3),2)</f>
      </c>
      <c r="O222">
        <f>(I222*21)/100</f>
      </c>
      <c t="s">
        <v>23</v>
      </c>
    </row>
    <row r="223" spans="1:5" ht="12.75">
      <c r="A223" s="35" t="s">
        <v>50</v>
      </c>
      <c r="E223" s="36" t="s">
        <v>322</v>
      </c>
    </row>
    <row r="224" spans="1:5" ht="12.75">
      <c r="A224" s="37" t="s">
        <v>52</v>
      </c>
      <c r="E224" s="38" t="s">
        <v>323</v>
      </c>
    </row>
    <row r="225" spans="1:5" ht="51">
      <c r="A225" t="s">
        <v>54</v>
      </c>
      <c r="E225" s="36" t="s">
        <v>313</v>
      </c>
    </row>
    <row r="226" spans="1:16" ht="12.75">
      <c r="A226" s="25" t="s">
        <v>45</v>
      </c>
      <c s="29" t="s">
        <v>324</v>
      </c>
      <c s="29" t="s">
        <v>325</v>
      </c>
      <c s="25" t="s">
        <v>47</v>
      </c>
      <c s="30" t="s">
        <v>326</v>
      </c>
      <c s="31" t="s">
        <v>49</v>
      </c>
      <c s="32">
        <v>9.99</v>
      </c>
      <c s="33">
        <v>0</v>
      </c>
      <c s="34">
        <f>ROUND(ROUND(H226,2)*ROUND(G226,3),2)</f>
      </c>
      <c r="O226">
        <f>(I226*21)/100</f>
      </c>
      <c t="s">
        <v>23</v>
      </c>
    </row>
    <row r="227" spans="1:5" ht="12.75">
      <c r="A227" s="35" t="s">
        <v>50</v>
      </c>
      <c r="E227" s="36" t="s">
        <v>327</v>
      </c>
    </row>
    <row r="228" spans="1:5" ht="25.5">
      <c r="A228" s="37" t="s">
        <v>52</v>
      </c>
      <c r="E228" s="38" t="s">
        <v>328</v>
      </c>
    </row>
    <row r="229" spans="1:5" ht="140.25">
      <c r="A229" t="s">
        <v>54</v>
      </c>
      <c r="E229" s="36" t="s">
        <v>329</v>
      </c>
    </row>
    <row r="230" spans="1:16" ht="12.75">
      <c r="A230" s="25" t="s">
        <v>45</v>
      </c>
      <c s="29" t="s">
        <v>330</v>
      </c>
      <c s="29" t="s">
        <v>331</v>
      </c>
      <c s="25" t="s">
        <v>47</v>
      </c>
      <c s="30" t="s">
        <v>332</v>
      </c>
      <c s="31" t="s">
        <v>49</v>
      </c>
      <c s="32">
        <v>2.88</v>
      </c>
      <c s="33">
        <v>0</v>
      </c>
      <c s="34">
        <f>ROUND(ROUND(H230,2)*ROUND(G230,3),2)</f>
      </c>
      <c r="O230">
        <f>(I230*21)/100</f>
      </c>
      <c t="s">
        <v>23</v>
      </c>
    </row>
    <row r="231" spans="1:5" ht="12.75">
      <c r="A231" s="35" t="s">
        <v>50</v>
      </c>
      <c r="E231" s="36" t="s">
        <v>333</v>
      </c>
    </row>
    <row r="232" spans="1:5" ht="12.75">
      <c r="A232" s="37" t="s">
        <v>52</v>
      </c>
      <c r="E232" s="38" t="s">
        <v>334</v>
      </c>
    </row>
    <row r="233" spans="1:5" ht="140.25">
      <c r="A233" t="s">
        <v>54</v>
      </c>
      <c r="E233" s="36" t="s">
        <v>329</v>
      </c>
    </row>
    <row r="234" spans="1:16" ht="12.75">
      <c r="A234" s="25" t="s">
        <v>45</v>
      </c>
      <c s="29" t="s">
        <v>335</v>
      </c>
      <c s="29" t="s">
        <v>336</v>
      </c>
      <c s="25" t="s">
        <v>47</v>
      </c>
      <c s="30" t="s">
        <v>337</v>
      </c>
      <c s="31" t="s">
        <v>49</v>
      </c>
      <c s="32">
        <v>7.35</v>
      </c>
      <c s="33">
        <v>0</v>
      </c>
      <c s="34">
        <f>ROUND(ROUND(H234,2)*ROUND(G234,3),2)</f>
      </c>
      <c r="O234">
        <f>(I234*21)/100</f>
      </c>
      <c t="s">
        <v>23</v>
      </c>
    </row>
    <row r="235" spans="1:5" ht="12.75">
      <c r="A235" s="35" t="s">
        <v>50</v>
      </c>
      <c r="E235" s="36" t="s">
        <v>338</v>
      </c>
    </row>
    <row r="236" spans="1:5" ht="76.5">
      <c r="A236" s="37" t="s">
        <v>52</v>
      </c>
      <c r="E236" s="38" t="s">
        <v>339</v>
      </c>
    </row>
    <row r="237" spans="1:5" ht="204">
      <c r="A237" t="s">
        <v>54</v>
      </c>
      <c r="E237" s="36" t="s">
        <v>340</v>
      </c>
    </row>
    <row r="238" spans="1:16" ht="12.75">
      <c r="A238" s="25" t="s">
        <v>45</v>
      </c>
      <c s="29" t="s">
        <v>341</v>
      </c>
      <c s="29" t="s">
        <v>342</v>
      </c>
      <c s="25" t="s">
        <v>47</v>
      </c>
      <c s="30" t="s">
        <v>343</v>
      </c>
      <c s="31" t="s">
        <v>181</v>
      </c>
      <c s="32">
        <v>114.8</v>
      </c>
      <c s="33">
        <v>0</v>
      </c>
      <c s="34">
        <f>ROUND(ROUND(H238,2)*ROUND(G238,3),2)</f>
      </c>
      <c r="O238">
        <f>(I238*21)/100</f>
      </c>
      <c t="s">
        <v>23</v>
      </c>
    </row>
    <row r="239" spans="1:5" ht="12.75">
      <c r="A239" s="35" t="s">
        <v>50</v>
      </c>
      <c r="E239" s="36" t="s">
        <v>344</v>
      </c>
    </row>
    <row r="240" spans="1:5" ht="63.75">
      <c r="A240" s="37" t="s">
        <v>52</v>
      </c>
      <c r="E240" s="38" t="s">
        <v>345</v>
      </c>
    </row>
    <row r="241" spans="1:5" ht="153">
      <c r="A241" t="s">
        <v>54</v>
      </c>
      <c r="E241" s="36" t="s">
        <v>346</v>
      </c>
    </row>
    <row r="242" spans="1:16" ht="12.75">
      <c r="A242" s="25" t="s">
        <v>45</v>
      </c>
      <c s="29" t="s">
        <v>347</v>
      </c>
      <c s="29" t="s">
        <v>348</v>
      </c>
      <c s="25" t="s">
        <v>47</v>
      </c>
      <c s="30" t="s">
        <v>349</v>
      </c>
      <c s="31" t="s">
        <v>154</v>
      </c>
      <c s="32">
        <v>157.7</v>
      </c>
      <c s="33">
        <v>0</v>
      </c>
      <c s="34">
        <f>ROUND(ROUND(H242,2)*ROUND(G242,3),2)</f>
      </c>
      <c r="O242">
        <f>(I242*21)/100</f>
      </c>
      <c t="s">
        <v>23</v>
      </c>
    </row>
    <row r="243" spans="1:5" ht="12.75">
      <c r="A243" s="35" t="s">
        <v>50</v>
      </c>
      <c r="E243" s="36" t="s">
        <v>47</v>
      </c>
    </row>
    <row r="244" spans="1:5" ht="51">
      <c r="A244" s="37" t="s">
        <v>52</v>
      </c>
      <c r="E244" s="38" t="s">
        <v>350</v>
      </c>
    </row>
    <row r="245" spans="1:5" ht="38.25">
      <c r="A245" t="s">
        <v>54</v>
      </c>
      <c r="E245" s="36" t="s">
        <v>351</v>
      </c>
    </row>
    <row r="246" spans="1:18" ht="12.75" customHeight="1">
      <c r="A246" s="6" t="s">
        <v>43</v>
      </c>
      <c s="6"/>
      <c s="40" t="s">
        <v>37</v>
      </c>
      <c s="6"/>
      <c s="27" t="s">
        <v>352</v>
      </c>
      <c s="6"/>
      <c s="6"/>
      <c s="6"/>
      <c s="41">
        <f>0+Q246</f>
      </c>
      <c r="O246">
        <f>0+R246</f>
      </c>
      <c r="Q246">
        <f>0+I247</f>
      </c>
      <c>
        <f>0+O247</f>
      </c>
    </row>
    <row r="247" spans="1:16" ht="12.75">
      <c r="A247" s="25" t="s">
        <v>45</v>
      </c>
      <c s="29" t="s">
        <v>353</v>
      </c>
      <c s="29" t="s">
        <v>354</v>
      </c>
      <c s="25" t="s">
        <v>47</v>
      </c>
      <c s="30" t="s">
        <v>355</v>
      </c>
      <c s="31" t="s">
        <v>181</v>
      </c>
      <c s="32">
        <v>226.1</v>
      </c>
      <c s="33">
        <v>0</v>
      </c>
      <c s="34">
        <f>ROUND(ROUND(H247,2)*ROUND(G247,3),2)</f>
      </c>
      <c r="O247">
        <f>(I247*21)/100</f>
      </c>
      <c t="s">
        <v>23</v>
      </c>
    </row>
    <row r="248" spans="1:5" ht="12.75">
      <c r="A248" s="35" t="s">
        <v>50</v>
      </c>
      <c r="E248" s="36" t="s">
        <v>356</v>
      </c>
    </row>
    <row r="249" spans="1:5" ht="63.75">
      <c r="A249" s="37" t="s">
        <v>52</v>
      </c>
      <c r="E249" s="38" t="s">
        <v>357</v>
      </c>
    </row>
    <row r="250" spans="1:5" ht="89.25">
      <c r="A250" t="s">
        <v>54</v>
      </c>
      <c r="E250" s="36" t="s">
        <v>358</v>
      </c>
    </row>
    <row r="251" spans="1:18" ht="12.75" customHeight="1">
      <c r="A251" s="6" t="s">
        <v>43</v>
      </c>
      <c s="6"/>
      <c s="40" t="s">
        <v>79</v>
      </c>
      <c s="6"/>
      <c s="27" t="s">
        <v>359</v>
      </c>
      <c s="6"/>
      <c s="6"/>
      <c s="6"/>
      <c s="41">
        <f>0+Q251</f>
      </c>
      <c r="O251">
        <f>0+R251</f>
      </c>
      <c r="Q251">
        <f>0+I252+I256</f>
      </c>
      <c>
        <f>0+O252+O256</f>
      </c>
    </row>
    <row r="252" spans="1:16" ht="25.5">
      <c r="A252" s="25" t="s">
        <v>45</v>
      </c>
      <c s="29" t="s">
        <v>360</v>
      </c>
      <c s="29" t="s">
        <v>361</v>
      </c>
      <c s="25" t="s">
        <v>47</v>
      </c>
      <c s="30" t="s">
        <v>362</v>
      </c>
      <c s="31" t="s">
        <v>181</v>
      </c>
      <c s="32">
        <v>250.8</v>
      </c>
      <c s="33">
        <v>0</v>
      </c>
      <c s="34">
        <f>ROUND(ROUND(H252,2)*ROUND(G252,3),2)</f>
      </c>
      <c r="O252">
        <f>(I252*21)/100</f>
      </c>
      <c t="s">
        <v>23</v>
      </c>
    </row>
    <row r="253" spans="1:5" ht="12.75">
      <c r="A253" s="35" t="s">
        <v>50</v>
      </c>
      <c r="E253" s="36" t="s">
        <v>47</v>
      </c>
    </row>
    <row r="254" spans="1:5" ht="12.75">
      <c r="A254" s="37" t="s">
        <v>52</v>
      </c>
      <c r="E254" s="38" t="s">
        <v>363</v>
      </c>
    </row>
    <row r="255" spans="1:5" ht="204">
      <c r="A255" t="s">
        <v>54</v>
      </c>
      <c r="E255" s="36" t="s">
        <v>364</v>
      </c>
    </row>
    <row r="256" spans="1:16" ht="12.75">
      <c r="A256" s="25" t="s">
        <v>45</v>
      </c>
      <c s="29" t="s">
        <v>365</v>
      </c>
      <c s="29" t="s">
        <v>366</v>
      </c>
      <c s="25" t="s">
        <v>47</v>
      </c>
      <c s="30" t="s">
        <v>367</v>
      </c>
      <c s="31" t="s">
        <v>181</v>
      </c>
      <c s="32">
        <v>69.3</v>
      </c>
      <c s="33">
        <v>0</v>
      </c>
      <c s="34">
        <f>ROUND(ROUND(H256,2)*ROUND(G256,3),2)</f>
      </c>
      <c r="O256">
        <f>(I256*21)/100</f>
      </c>
      <c t="s">
        <v>23</v>
      </c>
    </row>
    <row r="257" spans="1:5" ht="12.75">
      <c r="A257" s="35" t="s">
        <v>50</v>
      </c>
      <c r="E257" s="36" t="s">
        <v>368</v>
      </c>
    </row>
    <row r="258" spans="1:5" ht="12.75">
      <c r="A258" s="37" t="s">
        <v>52</v>
      </c>
      <c r="E258" s="38" t="s">
        <v>369</v>
      </c>
    </row>
    <row r="259" spans="1:5" ht="38.25">
      <c r="A259" t="s">
        <v>54</v>
      </c>
      <c r="E259" s="36" t="s">
        <v>370</v>
      </c>
    </row>
    <row r="260" spans="1:18" ht="12.75" customHeight="1">
      <c r="A260" s="6" t="s">
        <v>43</v>
      </c>
      <c s="6"/>
      <c s="40" t="s">
        <v>85</v>
      </c>
      <c s="6"/>
      <c s="27" t="s">
        <v>371</v>
      </c>
      <c s="6"/>
      <c s="6"/>
      <c s="6"/>
      <c s="41">
        <f>0+Q260</f>
      </c>
      <c r="O260">
        <f>0+R260</f>
      </c>
      <c r="Q260">
        <f>0+I261+I265+I269+I273</f>
      </c>
      <c>
        <f>0+O261+O265+O269+O273</f>
      </c>
    </row>
    <row r="261" spans="1:16" ht="12.75">
      <c r="A261" s="25" t="s">
        <v>45</v>
      </c>
      <c s="29" t="s">
        <v>372</v>
      </c>
      <c s="29" t="s">
        <v>373</v>
      </c>
      <c s="25" t="s">
        <v>47</v>
      </c>
      <c s="30" t="s">
        <v>374</v>
      </c>
      <c s="31" t="s">
        <v>154</v>
      </c>
      <c s="32">
        <v>144</v>
      </c>
      <c s="33">
        <v>0</v>
      </c>
      <c s="34">
        <f>ROUND(ROUND(H261,2)*ROUND(G261,3),2)</f>
      </c>
      <c r="O261">
        <f>(I261*21)/100</f>
      </c>
      <c t="s">
        <v>23</v>
      </c>
    </row>
    <row r="262" spans="1:5" ht="12.75">
      <c r="A262" s="35" t="s">
        <v>50</v>
      </c>
      <c r="E262" s="36" t="s">
        <v>47</v>
      </c>
    </row>
    <row r="263" spans="1:5" ht="12.75">
      <c r="A263" s="37" t="s">
        <v>52</v>
      </c>
      <c r="E263" s="38" t="s">
        <v>375</v>
      </c>
    </row>
    <row r="264" spans="1:5" ht="242.25">
      <c r="A264" t="s">
        <v>54</v>
      </c>
      <c r="E264" s="36" t="s">
        <v>376</v>
      </c>
    </row>
    <row r="265" spans="1:16" ht="12.75">
      <c r="A265" s="25" t="s">
        <v>45</v>
      </c>
      <c s="29" t="s">
        <v>377</v>
      </c>
      <c s="29" t="s">
        <v>378</v>
      </c>
      <c s="25" t="s">
        <v>47</v>
      </c>
      <c s="30" t="s">
        <v>379</v>
      </c>
      <c s="31" t="s">
        <v>92</v>
      </c>
      <c s="32">
        <v>3</v>
      </c>
      <c s="33">
        <v>0</v>
      </c>
      <c s="34">
        <f>ROUND(ROUND(H265,2)*ROUND(G265,3),2)</f>
      </c>
      <c r="O265">
        <f>(I265*21)/100</f>
      </c>
      <c t="s">
        <v>23</v>
      </c>
    </row>
    <row r="266" spans="1:5" ht="12.75">
      <c r="A266" s="35" t="s">
        <v>50</v>
      </c>
      <c r="E266" s="36" t="s">
        <v>380</v>
      </c>
    </row>
    <row r="267" spans="1:5" ht="12.75">
      <c r="A267" s="37" t="s">
        <v>52</v>
      </c>
      <c r="E267" s="38" t="s">
        <v>381</v>
      </c>
    </row>
    <row r="268" spans="1:5" ht="76.5">
      <c r="A268" t="s">
        <v>54</v>
      </c>
      <c r="E268" s="36" t="s">
        <v>382</v>
      </c>
    </row>
    <row r="269" spans="1:16" ht="12.75">
      <c r="A269" s="25" t="s">
        <v>45</v>
      </c>
      <c s="29" t="s">
        <v>383</v>
      </c>
      <c s="29" t="s">
        <v>384</v>
      </c>
      <c s="25" t="s">
        <v>47</v>
      </c>
      <c s="30" t="s">
        <v>385</v>
      </c>
      <c s="31" t="s">
        <v>92</v>
      </c>
      <c s="32">
        <v>1</v>
      </c>
      <c s="33">
        <v>0</v>
      </c>
      <c s="34">
        <f>ROUND(ROUND(H269,2)*ROUND(G269,3),2)</f>
      </c>
      <c r="O269">
        <f>(I269*21)/100</f>
      </c>
      <c t="s">
        <v>23</v>
      </c>
    </row>
    <row r="270" spans="1:5" ht="12.75">
      <c r="A270" s="35" t="s">
        <v>50</v>
      </c>
      <c r="E270" s="36" t="s">
        <v>47</v>
      </c>
    </row>
    <row r="271" spans="1:5" ht="12.75">
      <c r="A271" s="37" t="s">
        <v>52</v>
      </c>
      <c r="E271" s="38" t="s">
        <v>386</v>
      </c>
    </row>
    <row r="272" spans="1:5" ht="25.5">
      <c r="A272" t="s">
        <v>54</v>
      </c>
      <c r="E272" s="36" t="s">
        <v>387</v>
      </c>
    </row>
    <row r="273" spans="1:16" ht="12.75">
      <c r="A273" s="25" t="s">
        <v>45</v>
      </c>
      <c s="29" t="s">
        <v>388</v>
      </c>
      <c s="29" t="s">
        <v>389</v>
      </c>
      <c s="25" t="s">
        <v>47</v>
      </c>
      <c s="30" t="s">
        <v>390</v>
      </c>
      <c s="31" t="s">
        <v>92</v>
      </c>
      <c s="32">
        <v>2</v>
      </c>
      <c s="33">
        <v>0</v>
      </c>
      <c s="34">
        <f>ROUND(ROUND(H273,2)*ROUND(G273,3),2)</f>
      </c>
      <c r="O273">
        <f>(I273*21)/100</f>
      </c>
      <c t="s">
        <v>23</v>
      </c>
    </row>
    <row r="274" spans="1:5" ht="12.75">
      <c r="A274" s="35" t="s">
        <v>50</v>
      </c>
      <c r="E274" s="36" t="s">
        <v>47</v>
      </c>
    </row>
    <row r="275" spans="1:5" ht="12.75">
      <c r="A275" s="37" t="s">
        <v>52</v>
      </c>
      <c r="E275" s="38" t="s">
        <v>391</v>
      </c>
    </row>
    <row r="276" spans="1:5" ht="25.5">
      <c r="A276" t="s">
        <v>54</v>
      </c>
      <c r="E276" s="36" t="s">
        <v>387</v>
      </c>
    </row>
    <row r="277" spans="1:18" ht="12.75" customHeight="1">
      <c r="A277" s="6" t="s">
        <v>43</v>
      </c>
      <c s="6"/>
      <c s="40" t="s">
        <v>40</v>
      </c>
      <c s="6"/>
      <c s="27" t="s">
        <v>392</v>
      </c>
      <c s="6"/>
      <c s="6"/>
      <c s="6"/>
      <c s="41">
        <f>0+Q277</f>
      </c>
      <c r="O277">
        <f>0+R277</f>
      </c>
      <c r="Q277">
        <f>0+I278+I282+I286+I290+I294+I298+I302+I306+I310+I314+I318+I322+I326+I330+I334+I338+I342+I346+I350+I354+I358+I362+I366</f>
      </c>
      <c>
        <f>0+O278+O282+O286+O290+O294+O298+O302+O306+O310+O314+O318+O322+O326+O330+O334+O338+O342+O346+O350+O354+O358+O362+O366</f>
      </c>
    </row>
    <row r="278" spans="1:16" ht="12.75">
      <c r="A278" s="25" t="s">
        <v>45</v>
      </c>
      <c s="29" t="s">
        <v>393</v>
      </c>
      <c s="29" t="s">
        <v>394</v>
      </c>
      <c s="25" t="s">
        <v>47</v>
      </c>
      <c s="30" t="s">
        <v>395</v>
      </c>
      <c s="31" t="s">
        <v>154</v>
      </c>
      <c s="32">
        <v>24</v>
      </c>
      <c s="33">
        <v>0</v>
      </c>
      <c s="34">
        <f>ROUND(ROUND(H278,2)*ROUND(G278,3),2)</f>
      </c>
      <c r="O278">
        <f>(I278*21)/100</f>
      </c>
      <c t="s">
        <v>23</v>
      </c>
    </row>
    <row r="279" spans="1:5" ht="12.75">
      <c r="A279" s="35" t="s">
        <v>50</v>
      </c>
      <c r="E279" s="36" t="s">
        <v>396</v>
      </c>
    </row>
    <row r="280" spans="1:5" ht="12.75">
      <c r="A280" s="37" t="s">
        <v>52</v>
      </c>
      <c r="E280" s="38" t="s">
        <v>397</v>
      </c>
    </row>
    <row r="281" spans="1:5" ht="63.75">
      <c r="A281" t="s">
        <v>54</v>
      </c>
      <c r="E281" s="36" t="s">
        <v>398</v>
      </c>
    </row>
    <row r="282" spans="1:16" ht="12.75">
      <c r="A282" s="25" t="s">
        <v>45</v>
      </c>
      <c s="29" t="s">
        <v>399</v>
      </c>
      <c s="29" t="s">
        <v>400</v>
      </c>
      <c s="25" t="s">
        <v>47</v>
      </c>
      <c s="30" t="s">
        <v>401</v>
      </c>
      <c s="31" t="s">
        <v>154</v>
      </c>
      <c s="32">
        <v>6</v>
      </c>
      <c s="33">
        <v>0</v>
      </c>
      <c s="34">
        <f>ROUND(ROUND(H282,2)*ROUND(G282,3),2)</f>
      </c>
      <c r="O282">
        <f>(I282*21)/100</f>
      </c>
      <c t="s">
        <v>23</v>
      </c>
    </row>
    <row r="283" spans="1:5" ht="12.75">
      <c r="A283" s="35" t="s">
        <v>50</v>
      </c>
      <c r="E283" s="36" t="s">
        <v>402</v>
      </c>
    </row>
    <row r="284" spans="1:5" ht="12.75">
      <c r="A284" s="37" t="s">
        <v>52</v>
      </c>
      <c r="E284" s="38" t="s">
        <v>403</v>
      </c>
    </row>
    <row r="285" spans="1:5" ht="38.25">
      <c r="A285" t="s">
        <v>54</v>
      </c>
      <c r="E285" s="36" t="s">
        <v>404</v>
      </c>
    </row>
    <row r="286" spans="1:16" ht="12.75">
      <c r="A286" s="25" t="s">
        <v>45</v>
      </c>
      <c s="29" t="s">
        <v>405</v>
      </c>
      <c s="29" t="s">
        <v>406</v>
      </c>
      <c s="25" t="s">
        <v>47</v>
      </c>
      <c s="30" t="s">
        <v>407</v>
      </c>
      <c s="31" t="s">
        <v>154</v>
      </c>
      <c s="32">
        <v>40</v>
      </c>
      <c s="33">
        <v>0</v>
      </c>
      <c s="34">
        <f>ROUND(ROUND(H286,2)*ROUND(G286,3),2)</f>
      </c>
      <c r="O286">
        <f>(I286*21)/100</f>
      </c>
      <c t="s">
        <v>23</v>
      </c>
    </row>
    <row r="287" spans="1:5" ht="12.75">
      <c r="A287" s="35" t="s">
        <v>50</v>
      </c>
      <c r="E287" s="36" t="s">
        <v>408</v>
      </c>
    </row>
    <row r="288" spans="1:5" ht="12.75">
      <c r="A288" s="37" t="s">
        <v>52</v>
      </c>
      <c r="E288" s="38" t="s">
        <v>409</v>
      </c>
    </row>
    <row r="289" spans="1:5" ht="63.75">
      <c r="A289" t="s">
        <v>54</v>
      </c>
      <c r="E289" s="36" t="s">
        <v>398</v>
      </c>
    </row>
    <row r="290" spans="1:16" ht="12.75">
      <c r="A290" s="25" t="s">
        <v>45</v>
      </c>
      <c s="29" t="s">
        <v>410</v>
      </c>
      <c s="29" t="s">
        <v>411</v>
      </c>
      <c s="25" t="s">
        <v>47</v>
      </c>
      <c s="30" t="s">
        <v>412</v>
      </c>
      <c s="31" t="s">
        <v>154</v>
      </c>
      <c s="32">
        <v>40</v>
      </c>
      <c s="33">
        <v>0</v>
      </c>
      <c s="34">
        <f>ROUND(ROUND(H290,2)*ROUND(G290,3),2)</f>
      </c>
      <c r="O290">
        <f>(I290*21)/100</f>
      </c>
      <c t="s">
        <v>23</v>
      </c>
    </row>
    <row r="291" spans="1:5" ht="12.75">
      <c r="A291" s="35" t="s">
        <v>50</v>
      </c>
      <c r="E291" s="36" t="s">
        <v>47</v>
      </c>
    </row>
    <row r="292" spans="1:5" ht="12.75">
      <c r="A292" s="37" t="s">
        <v>52</v>
      </c>
      <c r="E292" s="38" t="s">
        <v>413</v>
      </c>
    </row>
    <row r="293" spans="1:5" ht="38.25">
      <c r="A293" t="s">
        <v>54</v>
      </c>
      <c r="E293" s="36" t="s">
        <v>404</v>
      </c>
    </row>
    <row r="294" spans="1:16" ht="25.5">
      <c r="A294" s="25" t="s">
        <v>45</v>
      </c>
      <c s="29" t="s">
        <v>414</v>
      </c>
      <c s="29" t="s">
        <v>415</v>
      </c>
      <c s="25" t="s">
        <v>47</v>
      </c>
      <c s="30" t="s">
        <v>416</v>
      </c>
      <c s="31" t="s">
        <v>154</v>
      </c>
      <c s="32">
        <v>32</v>
      </c>
      <c s="33">
        <v>0</v>
      </c>
      <c s="34">
        <f>ROUND(ROUND(H294,2)*ROUND(G294,3),2)</f>
      </c>
      <c r="O294">
        <f>(I294*21)/100</f>
      </c>
      <c t="s">
        <v>23</v>
      </c>
    </row>
    <row r="295" spans="1:5" ht="12.75">
      <c r="A295" s="35" t="s">
        <v>50</v>
      </c>
      <c r="E295" s="36" t="s">
        <v>417</v>
      </c>
    </row>
    <row r="296" spans="1:5" ht="12.75">
      <c r="A296" s="37" t="s">
        <v>52</v>
      </c>
      <c r="E296" s="38" t="s">
        <v>418</v>
      </c>
    </row>
    <row r="297" spans="1:5" ht="76.5">
      <c r="A297" t="s">
        <v>54</v>
      </c>
      <c r="E297" s="36" t="s">
        <v>419</v>
      </c>
    </row>
    <row r="298" spans="1:16" ht="12.75">
      <c r="A298" s="25" t="s">
        <v>45</v>
      </c>
      <c s="29" t="s">
        <v>420</v>
      </c>
      <c s="29" t="s">
        <v>421</v>
      </c>
      <c s="25" t="s">
        <v>47</v>
      </c>
      <c s="30" t="s">
        <v>422</v>
      </c>
      <c s="31" t="s">
        <v>154</v>
      </c>
      <c s="32">
        <v>32</v>
      </c>
      <c s="33">
        <v>0</v>
      </c>
      <c s="34">
        <f>ROUND(ROUND(H298,2)*ROUND(G298,3),2)</f>
      </c>
      <c r="O298">
        <f>(I298*21)/100</f>
      </c>
      <c t="s">
        <v>23</v>
      </c>
    </row>
    <row r="299" spans="1:5" ht="12.75">
      <c r="A299" s="35" t="s">
        <v>50</v>
      </c>
      <c r="E299" s="36" t="s">
        <v>47</v>
      </c>
    </row>
    <row r="300" spans="1:5" ht="12.75">
      <c r="A300" s="37" t="s">
        <v>52</v>
      </c>
      <c r="E300" s="38" t="s">
        <v>418</v>
      </c>
    </row>
    <row r="301" spans="1:5" ht="38.25">
      <c r="A301" t="s">
        <v>54</v>
      </c>
      <c r="E301" s="36" t="s">
        <v>404</v>
      </c>
    </row>
    <row r="302" spans="1:16" ht="12.75">
      <c r="A302" s="25" t="s">
        <v>45</v>
      </c>
      <c s="29" t="s">
        <v>423</v>
      </c>
      <c s="29" t="s">
        <v>424</v>
      </c>
      <c s="25" t="s">
        <v>47</v>
      </c>
      <c s="30" t="s">
        <v>425</v>
      </c>
      <c s="31" t="s">
        <v>426</v>
      </c>
      <c s="32">
        <v>5760</v>
      </c>
      <c s="33">
        <v>0</v>
      </c>
      <c s="34">
        <f>ROUND(ROUND(H302,2)*ROUND(G302,3),2)</f>
      </c>
      <c r="O302">
        <f>(I302*21)/100</f>
      </c>
      <c t="s">
        <v>23</v>
      </c>
    </row>
    <row r="303" spans="1:5" ht="12.75">
      <c r="A303" s="35" t="s">
        <v>50</v>
      </c>
      <c r="E303" s="36" t="s">
        <v>47</v>
      </c>
    </row>
    <row r="304" spans="1:5" ht="12.75">
      <c r="A304" s="37" t="s">
        <v>52</v>
      </c>
      <c r="E304" s="38" t="s">
        <v>427</v>
      </c>
    </row>
    <row r="305" spans="1:5" ht="25.5">
      <c r="A305" t="s">
        <v>54</v>
      </c>
      <c r="E305" s="36" t="s">
        <v>428</v>
      </c>
    </row>
    <row r="306" spans="1:16" ht="12.75">
      <c r="A306" s="25" t="s">
        <v>45</v>
      </c>
      <c s="29" t="s">
        <v>429</v>
      </c>
      <c s="29" t="s">
        <v>430</v>
      </c>
      <c s="25" t="s">
        <v>47</v>
      </c>
      <c s="30" t="s">
        <v>431</v>
      </c>
      <c s="31" t="s">
        <v>92</v>
      </c>
      <c s="32">
        <v>2</v>
      </c>
      <c s="33">
        <v>0</v>
      </c>
      <c s="34">
        <f>ROUND(ROUND(H306,2)*ROUND(G306,3),2)</f>
      </c>
      <c r="O306">
        <f>(I306*21)/100</f>
      </c>
      <c t="s">
        <v>23</v>
      </c>
    </row>
    <row r="307" spans="1:5" ht="12.75">
      <c r="A307" s="35" t="s">
        <v>50</v>
      </c>
      <c r="E307" s="36" t="s">
        <v>47</v>
      </c>
    </row>
    <row r="308" spans="1:5" ht="12.75">
      <c r="A308" s="37" t="s">
        <v>52</v>
      </c>
      <c r="E308" s="38" t="s">
        <v>432</v>
      </c>
    </row>
    <row r="309" spans="1:5" ht="25.5">
      <c r="A309" t="s">
        <v>54</v>
      </c>
      <c r="E309" s="36" t="s">
        <v>433</v>
      </c>
    </row>
    <row r="310" spans="1:16" ht="12.75">
      <c r="A310" s="25" t="s">
        <v>45</v>
      </c>
      <c s="29" t="s">
        <v>434</v>
      </c>
      <c s="29" t="s">
        <v>435</v>
      </c>
      <c s="25" t="s">
        <v>47</v>
      </c>
      <c s="30" t="s">
        <v>436</v>
      </c>
      <c s="31" t="s">
        <v>154</v>
      </c>
      <c s="32">
        <v>14.5</v>
      </c>
      <c s="33">
        <v>0</v>
      </c>
      <c s="34">
        <f>ROUND(ROUND(H310,2)*ROUND(G310,3),2)</f>
      </c>
      <c r="O310">
        <f>(I310*21)/100</f>
      </c>
      <c t="s">
        <v>23</v>
      </c>
    </row>
    <row r="311" spans="1:5" ht="12.75">
      <c r="A311" s="35" t="s">
        <v>50</v>
      </c>
      <c r="E311" s="36" t="s">
        <v>47</v>
      </c>
    </row>
    <row r="312" spans="1:5" ht="12.75">
      <c r="A312" s="37" t="s">
        <v>52</v>
      </c>
      <c r="E312" s="38" t="s">
        <v>437</v>
      </c>
    </row>
    <row r="313" spans="1:5" ht="51">
      <c r="A313" t="s">
        <v>54</v>
      </c>
      <c r="E313" s="36" t="s">
        <v>438</v>
      </c>
    </row>
    <row r="314" spans="1:16" ht="12.75">
      <c r="A314" s="25" t="s">
        <v>45</v>
      </c>
      <c s="29" t="s">
        <v>439</v>
      </c>
      <c s="29" t="s">
        <v>440</v>
      </c>
      <c s="25" t="s">
        <v>47</v>
      </c>
      <c s="30" t="s">
        <v>441</v>
      </c>
      <c s="31" t="s">
        <v>154</v>
      </c>
      <c s="32">
        <v>2</v>
      </c>
      <c s="33">
        <v>0</v>
      </c>
      <c s="34">
        <f>ROUND(ROUND(H314,2)*ROUND(G314,3),2)</f>
      </c>
      <c r="O314">
        <f>(I314*21)/100</f>
      </c>
      <c t="s">
        <v>23</v>
      </c>
    </row>
    <row r="315" spans="1:5" ht="12.75">
      <c r="A315" s="35" t="s">
        <v>50</v>
      </c>
      <c r="E315" s="36" t="s">
        <v>442</v>
      </c>
    </row>
    <row r="316" spans="1:5" ht="25.5">
      <c r="A316" s="37" t="s">
        <v>52</v>
      </c>
      <c r="E316" s="38" t="s">
        <v>443</v>
      </c>
    </row>
    <row r="317" spans="1:5" ht="51">
      <c r="A317" t="s">
        <v>54</v>
      </c>
      <c r="E317" s="36" t="s">
        <v>438</v>
      </c>
    </row>
    <row r="318" spans="1:16" ht="12.75">
      <c r="A318" s="25" t="s">
        <v>45</v>
      </c>
      <c s="29" t="s">
        <v>444</v>
      </c>
      <c s="29" t="s">
        <v>445</v>
      </c>
      <c s="25" t="s">
        <v>47</v>
      </c>
      <c s="30" t="s">
        <v>446</v>
      </c>
      <c s="31" t="s">
        <v>154</v>
      </c>
      <c s="32">
        <v>49.3</v>
      </c>
      <c s="33">
        <v>0</v>
      </c>
      <c s="34">
        <f>ROUND(ROUND(H318,2)*ROUND(G318,3),2)</f>
      </c>
      <c r="O318">
        <f>(I318*21)/100</f>
      </c>
      <c t="s">
        <v>23</v>
      </c>
    </row>
    <row r="319" spans="1:5" ht="12.75">
      <c r="A319" s="35" t="s">
        <v>50</v>
      </c>
      <c r="E319" s="36" t="s">
        <v>447</v>
      </c>
    </row>
    <row r="320" spans="1:5" ht="25.5">
      <c r="A320" s="37" t="s">
        <v>52</v>
      </c>
      <c r="E320" s="38" t="s">
        <v>448</v>
      </c>
    </row>
    <row r="321" spans="1:5" ht="38.25">
      <c r="A321" t="s">
        <v>54</v>
      </c>
      <c r="E321" s="36" t="s">
        <v>449</v>
      </c>
    </row>
    <row r="322" spans="1:16" ht="12.75">
      <c r="A322" s="25" t="s">
        <v>45</v>
      </c>
      <c s="29" t="s">
        <v>450</v>
      </c>
      <c s="29" t="s">
        <v>451</v>
      </c>
      <c s="25" t="s">
        <v>47</v>
      </c>
      <c s="30" t="s">
        <v>452</v>
      </c>
      <c s="31" t="s">
        <v>154</v>
      </c>
      <c s="32">
        <v>35.5</v>
      </c>
      <c s="33">
        <v>0</v>
      </c>
      <c s="34">
        <f>ROUND(ROUND(H322,2)*ROUND(G322,3),2)</f>
      </c>
      <c r="O322">
        <f>(I322*21)/100</f>
      </c>
      <c t="s">
        <v>23</v>
      </c>
    </row>
    <row r="323" spans="1:5" ht="12.75">
      <c r="A323" s="35" t="s">
        <v>50</v>
      </c>
      <c r="E323" s="36" t="s">
        <v>47</v>
      </c>
    </row>
    <row r="324" spans="1:5" ht="12.75">
      <c r="A324" s="37" t="s">
        <v>52</v>
      </c>
      <c r="E324" s="38" t="s">
        <v>453</v>
      </c>
    </row>
    <row r="325" spans="1:5" ht="25.5">
      <c r="A325" t="s">
        <v>54</v>
      </c>
      <c r="E325" s="36" t="s">
        <v>454</v>
      </c>
    </row>
    <row r="326" spans="1:16" ht="12.75">
      <c r="A326" s="25" t="s">
        <v>45</v>
      </c>
      <c s="29" t="s">
        <v>455</v>
      </c>
      <c s="29" t="s">
        <v>456</v>
      </c>
      <c s="25" t="s">
        <v>47</v>
      </c>
      <c s="30" t="s">
        <v>457</v>
      </c>
      <c s="31" t="s">
        <v>49</v>
      </c>
      <c s="32">
        <v>0.1</v>
      </c>
      <c s="33">
        <v>0</v>
      </c>
      <c s="34">
        <f>ROUND(ROUND(H326,2)*ROUND(G326,3),2)</f>
      </c>
      <c r="O326">
        <f>(I326*21)/100</f>
      </c>
      <c t="s">
        <v>23</v>
      </c>
    </row>
    <row r="327" spans="1:5" ht="12.75">
      <c r="A327" s="35" t="s">
        <v>50</v>
      </c>
      <c r="E327" s="36" t="s">
        <v>47</v>
      </c>
    </row>
    <row r="328" spans="1:5" ht="12.75">
      <c r="A328" s="37" t="s">
        <v>52</v>
      </c>
      <c r="E328" s="38" t="s">
        <v>458</v>
      </c>
    </row>
    <row r="329" spans="1:5" ht="63.75">
      <c r="A329" t="s">
        <v>54</v>
      </c>
      <c r="E329" s="36" t="s">
        <v>459</v>
      </c>
    </row>
    <row r="330" spans="1:16" ht="12.75">
      <c r="A330" s="25" t="s">
        <v>45</v>
      </c>
      <c s="29" t="s">
        <v>460</v>
      </c>
      <c s="29" t="s">
        <v>461</v>
      </c>
      <c s="25" t="s">
        <v>47</v>
      </c>
      <c s="30" t="s">
        <v>462</v>
      </c>
      <c s="31" t="s">
        <v>225</v>
      </c>
      <c s="32">
        <v>25.248</v>
      </c>
      <c s="33">
        <v>0</v>
      </c>
      <c s="34">
        <f>ROUND(ROUND(H330,2)*ROUND(G330,3),2)</f>
      </c>
      <c r="O330">
        <f>(I330*21)/100</f>
      </c>
      <c t="s">
        <v>23</v>
      </c>
    </row>
    <row r="331" spans="1:5" ht="12.75">
      <c r="A331" s="35" t="s">
        <v>50</v>
      </c>
      <c r="E331" s="36" t="s">
        <v>47</v>
      </c>
    </row>
    <row r="332" spans="1:5" ht="12.75">
      <c r="A332" s="37" t="s">
        <v>52</v>
      </c>
      <c r="E332" s="38" t="s">
        <v>463</v>
      </c>
    </row>
    <row r="333" spans="1:5" ht="357">
      <c r="A333" t="s">
        <v>54</v>
      </c>
      <c r="E333" s="36" t="s">
        <v>464</v>
      </c>
    </row>
    <row r="334" spans="1:16" ht="12.75">
      <c r="A334" s="25" t="s">
        <v>45</v>
      </c>
      <c s="29" t="s">
        <v>465</v>
      </c>
      <c s="29" t="s">
        <v>466</v>
      </c>
      <c s="25" t="s">
        <v>47</v>
      </c>
      <c s="30" t="s">
        <v>467</v>
      </c>
      <c s="31" t="s">
        <v>225</v>
      </c>
      <c s="32">
        <v>192</v>
      </c>
      <c s="33">
        <v>0</v>
      </c>
      <c s="34">
        <f>ROUND(ROUND(H334,2)*ROUND(G334,3),2)</f>
      </c>
      <c r="O334">
        <f>(I334*21)/100</f>
      </c>
      <c t="s">
        <v>23</v>
      </c>
    </row>
    <row r="335" spans="1:5" ht="12.75">
      <c r="A335" s="35" t="s">
        <v>50</v>
      </c>
      <c r="E335" s="36" t="s">
        <v>468</v>
      </c>
    </row>
    <row r="336" spans="1:5" ht="38.25">
      <c r="A336" s="37" t="s">
        <v>52</v>
      </c>
      <c r="E336" s="38" t="s">
        <v>469</v>
      </c>
    </row>
    <row r="337" spans="1:5" ht="357">
      <c r="A337" t="s">
        <v>54</v>
      </c>
      <c r="E337" s="36" t="s">
        <v>464</v>
      </c>
    </row>
    <row r="338" spans="1:16" ht="12.75">
      <c r="A338" s="25" t="s">
        <v>45</v>
      </c>
      <c s="29" t="s">
        <v>470</v>
      </c>
      <c s="29" t="s">
        <v>471</v>
      </c>
      <c s="25" t="s">
        <v>47</v>
      </c>
      <c s="30" t="s">
        <v>472</v>
      </c>
      <c s="31" t="s">
        <v>92</v>
      </c>
      <c s="32">
        <v>7</v>
      </c>
      <c s="33">
        <v>0</v>
      </c>
      <c s="34">
        <f>ROUND(ROUND(H338,2)*ROUND(G338,3),2)</f>
      </c>
      <c r="O338">
        <f>(I338*21)/100</f>
      </c>
      <c t="s">
        <v>23</v>
      </c>
    </row>
    <row r="339" spans="1:5" ht="12.75">
      <c r="A339" s="35" t="s">
        <v>50</v>
      </c>
      <c r="E339" s="36" t="s">
        <v>473</v>
      </c>
    </row>
    <row r="340" spans="1:5" ht="12.75">
      <c r="A340" s="37" t="s">
        <v>52</v>
      </c>
      <c r="E340" s="38" t="s">
        <v>474</v>
      </c>
    </row>
    <row r="341" spans="1:5" ht="267.75">
      <c r="A341" t="s">
        <v>54</v>
      </c>
      <c r="E341" s="36" t="s">
        <v>475</v>
      </c>
    </row>
    <row r="342" spans="1:16" ht="12.75">
      <c r="A342" s="25" t="s">
        <v>45</v>
      </c>
      <c s="29" t="s">
        <v>476</v>
      </c>
      <c s="29" t="s">
        <v>477</v>
      </c>
      <c s="25" t="s">
        <v>47</v>
      </c>
      <c s="30" t="s">
        <v>478</v>
      </c>
      <c s="31" t="s">
        <v>181</v>
      </c>
      <c s="32">
        <v>226.1</v>
      </c>
      <c s="33">
        <v>0</v>
      </c>
      <c s="34">
        <f>ROUND(ROUND(H342,2)*ROUND(G342,3),2)</f>
      </c>
      <c r="O342">
        <f>(I342*21)/100</f>
      </c>
      <c t="s">
        <v>23</v>
      </c>
    </row>
    <row r="343" spans="1:5" ht="12.75">
      <c r="A343" s="35" t="s">
        <v>50</v>
      </c>
      <c r="E343" s="36" t="s">
        <v>47</v>
      </c>
    </row>
    <row r="344" spans="1:5" ht="63.75">
      <c r="A344" s="37" t="s">
        <v>52</v>
      </c>
      <c r="E344" s="38" t="s">
        <v>357</v>
      </c>
    </row>
    <row r="345" spans="1:5" ht="25.5">
      <c r="A345" t="s">
        <v>54</v>
      </c>
      <c r="E345" s="36" t="s">
        <v>479</v>
      </c>
    </row>
    <row r="346" spans="1:16" ht="12.75">
      <c r="A346" s="25" t="s">
        <v>45</v>
      </c>
      <c s="29" t="s">
        <v>480</v>
      </c>
      <c s="29" t="s">
        <v>481</v>
      </c>
      <c s="25" t="s">
        <v>47</v>
      </c>
      <c s="30" t="s">
        <v>482</v>
      </c>
      <c s="31" t="s">
        <v>483</v>
      </c>
      <c s="32">
        <v>262</v>
      </c>
      <c s="33">
        <v>0</v>
      </c>
      <c s="34">
        <f>ROUND(ROUND(H346,2)*ROUND(G346,3),2)</f>
      </c>
      <c r="O346">
        <f>(I346*21)/100</f>
      </c>
      <c t="s">
        <v>23</v>
      </c>
    </row>
    <row r="347" spans="1:5" ht="12.75">
      <c r="A347" s="35" t="s">
        <v>50</v>
      </c>
      <c r="E347" s="36" t="s">
        <v>47</v>
      </c>
    </row>
    <row r="348" spans="1:5" ht="38.25">
      <c r="A348" s="37" t="s">
        <v>52</v>
      </c>
      <c r="E348" s="38" t="s">
        <v>484</v>
      </c>
    </row>
    <row r="349" spans="1:5" ht="25.5">
      <c r="A349" t="s">
        <v>54</v>
      </c>
      <c r="E349" s="36" t="s">
        <v>485</v>
      </c>
    </row>
    <row r="350" spans="1:16" ht="12.75">
      <c r="A350" s="25" t="s">
        <v>45</v>
      </c>
      <c s="29" t="s">
        <v>486</v>
      </c>
      <c s="29" t="s">
        <v>487</v>
      </c>
      <c s="25" t="s">
        <v>47</v>
      </c>
      <c s="30" t="s">
        <v>488</v>
      </c>
      <c s="31" t="s">
        <v>483</v>
      </c>
      <c s="32">
        <v>240</v>
      </c>
      <c s="33">
        <v>0</v>
      </c>
      <c s="34">
        <f>ROUND(ROUND(H350,2)*ROUND(G350,3),2)</f>
      </c>
      <c r="O350">
        <f>(I350*21)/100</f>
      </c>
      <c t="s">
        <v>23</v>
      </c>
    </row>
    <row r="351" spans="1:5" ht="38.25">
      <c r="A351" s="35" t="s">
        <v>50</v>
      </c>
      <c r="E351" s="36" t="s">
        <v>489</v>
      </c>
    </row>
    <row r="352" spans="1:5" ht="12.75">
      <c r="A352" s="37" t="s">
        <v>52</v>
      </c>
      <c r="E352" s="38" t="s">
        <v>490</v>
      </c>
    </row>
    <row r="353" spans="1:5" ht="25.5">
      <c r="A353" t="s">
        <v>54</v>
      </c>
      <c r="E353" s="36" t="s">
        <v>485</v>
      </c>
    </row>
    <row r="354" spans="1:16" ht="12.75">
      <c r="A354" s="25" t="s">
        <v>45</v>
      </c>
      <c s="29" t="s">
        <v>491</v>
      </c>
      <c s="29" t="s">
        <v>492</v>
      </c>
      <c s="25" t="s">
        <v>47</v>
      </c>
      <c s="30" t="s">
        <v>493</v>
      </c>
      <c s="31" t="s">
        <v>49</v>
      </c>
      <c s="32">
        <v>39.96</v>
      </c>
      <c s="33">
        <v>0</v>
      </c>
      <c s="34">
        <f>ROUND(ROUND(H354,2)*ROUND(G354,3),2)</f>
      </c>
      <c r="O354">
        <f>(I354*21)/100</f>
      </c>
      <c t="s">
        <v>23</v>
      </c>
    </row>
    <row r="355" spans="1:5" ht="25.5">
      <c r="A355" s="35" t="s">
        <v>50</v>
      </c>
      <c r="E355" s="36" t="s">
        <v>494</v>
      </c>
    </row>
    <row r="356" spans="1:5" ht="12.75">
      <c r="A356" s="37" t="s">
        <v>52</v>
      </c>
      <c r="E356" s="38" t="s">
        <v>495</v>
      </c>
    </row>
    <row r="357" spans="1:5" ht="102">
      <c r="A357" t="s">
        <v>54</v>
      </c>
      <c r="E357" s="36" t="s">
        <v>496</v>
      </c>
    </row>
    <row r="358" spans="1:16" ht="12.75">
      <c r="A358" s="25" t="s">
        <v>45</v>
      </c>
      <c s="29" t="s">
        <v>497</v>
      </c>
      <c s="29" t="s">
        <v>498</v>
      </c>
      <c s="25" t="s">
        <v>47</v>
      </c>
      <c s="30" t="s">
        <v>499</v>
      </c>
      <c s="31" t="s">
        <v>49</v>
      </c>
      <c s="32">
        <v>6.12</v>
      </c>
      <c s="33">
        <v>0</v>
      </c>
      <c s="34">
        <f>ROUND(ROUND(H358,2)*ROUND(G358,3),2)</f>
      </c>
      <c r="O358">
        <f>(I358*21)/100</f>
      </c>
      <c t="s">
        <v>23</v>
      </c>
    </row>
    <row r="359" spans="1:5" ht="12.75">
      <c r="A359" s="35" t="s">
        <v>50</v>
      </c>
      <c r="E359" s="36" t="s">
        <v>500</v>
      </c>
    </row>
    <row r="360" spans="1:5" ht="12.75">
      <c r="A360" s="37" t="s">
        <v>52</v>
      </c>
      <c r="E360" s="38" t="s">
        <v>501</v>
      </c>
    </row>
    <row r="361" spans="1:5" ht="102">
      <c r="A361" t="s">
        <v>54</v>
      </c>
      <c r="E361" s="36" t="s">
        <v>496</v>
      </c>
    </row>
    <row r="362" spans="1:16" ht="12.75">
      <c r="A362" s="25" t="s">
        <v>45</v>
      </c>
      <c s="29" t="s">
        <v>502</v>
      </c>
      <c s="29" t="s">
        <v>503</v>
      </c>
      <c s="25" t="s">
        <v>47</v>
      </c>
      <c s="30" t="s">
        <v>504</v>
      </c>
      <c s="31" t="s">
        <v>49</v>
      </c>
      <c s="32">
        <v>2.304</v>
      </c>
      <c s="33">
        <v>0</v>
      </c>
      <c s="34">
        <f>ROUND(ROUND(H362,2)*ROUND(G362,3),2)</f>
      </c>
      <c r="O362">
        <f>(I362*21)/100</f>
      </c>
      <c t="s">
        <v>23</v>
      </c>
    </row>
    <row r="363" spans="1:5" ht="12.75">
      <c r="A363" s="35" t="s">
        <v>50</v>
      </c>
      <c r="E363" s="36" t="s">
        <v>47</v>
      </c>
    </row>
    <row r="364" spans="1:5" ht="12.75">
      <c r="A364" s="37" t="s">
        <v>52</v>
      </c>
      <c r="E364" s="38" t="s">
        <v>505</v>
      </c>
    </row>
    <row r="365" spans="1:5" ht="102">
      <c r="A365" t="s">
        <v>54</v>
      </c>
      <c r="E365" s="36" t="s">
        <v>496</v>
      </c>
    </row>
    <row r="366" spans="1:16" ht="12.75">
      <c r="A366" s="25" t="s">
        <v>45</v>
      </c>
      <c s="29" t="s">
        <v>506</v>
      </c>
      <c s="29" t="s">
        <v>507</v>
      </c>
      <c s="25" t="s">
        <v>47</v>
      </c>
      <c s="30" t="s">
        <v>508</v>
      </c>
      <c s="31" t="s">
        <v>49</v>
      </c>
      <c s="32">
        <v>38.45</v>
      </c>
      <c s="33">
        <v>0</v>
      </c>
      <c s="34">
        <f>ROUND(ROUND(H366,2)*ROUND(G366,3),2)</f>
      </c>
      <c r="O366">
        <f>(I366*21)/100</f>
      </c>
      <c t="s">
        <v>23</v>
      </c>
    </row>
    <row r="367" spans="1:5" ht="12.75">
      <c r="A367" s="35" t="s">
        <v>50</v>
      </c>
      <c r="E367" s="36" t="s">
        <v>47</v>
      </c>
    </row>
    <row r="368" spans="1:5" ht="51">
      <c r="A368" s="37" t="s">
        <v>52</v>
      </c>
      <c r="E368" s="38" t="s">
        <v>509</v>
      </c>
    </row>
    <row r="369" spans="1:5" ht="102">
      <c r="A369" t="s">
        <v>54</v>
      </c>
      <c r="E369" s="36" t="s">
        <v>496</v>
      </c>
    </row>
  </sheetData>
  <sheetProtection password="9B31"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